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3135" windowWidth="21600" windowHeight="10650" activeTab="0"/>
  </bookViews>
  <sheets>
    <sheet name="2015 ENG" sheetId="1" r:id="rId1"/>
  </sheets>
  <definedNames>
    <definedName name="_xlnm.Print_Area" localSheetId="0">'2015 ENG'!$A$1:$H$97</definedName>
  </definedNames>
  <calcPr fullCalcOnLoad="1"/>
</workbook>
</file>

<file path=xl/sharedStrings.xml><?xml version="1.0" encoding="utf-8"?>
<sst xmlns="http://schemas.openxmlformats.org/spreadsheetml/2006/main" count="111" uniqueCount="105">
  <si>
    <t xml:space="preserve"> </t>
  </si>
  <si>
    <t>TOTAL</t>
  </si>
  <si>
    <t xml:space="preserve">                                            </t>
  </si>
  <si>
    <t xml:space="preserve">Subtotal </t>
  </si>
  <si>
    <t>Guyana</t>
  </si>
  <si>
    <t>Cuba</t>
  </si>
  <si>
    <t>Haiti</t>
  </si>
  <si>
    <t>Non-Latin Caribbean</t>
  </si>
  <si>
    <t>Anguilla</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</si>
  <si>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</si>
  <si>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</si>
  <si>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</si>
  <si>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</si>
  <si>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</si>
  <si>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</si>
  <si>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</si>
  <si>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</si>
  <si>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</si>
  <si>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</si>
  <si>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</si>
  <si>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</si>
  <si>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</si>
  <si>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</si>
  <si>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Peru</t>
  </si>
  <si>
    <t>Mexico</t>
  </si>
  <si>
    <t>Paraguay</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</si>
  <si>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</si>
  <si>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</si>
  <si>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</si>
  <si>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</si>
  <si>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</si>
  <si>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</si>
  <si>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</si>
  <si>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</si>
  <si>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</si>
  <si>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</si>
  <si>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</si>
  <si>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</si>
  <si>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Colombia</t>
  </si>
  <si>
    <t>Puerto Rico</t>
  </si>
  <si>
    <t>reported by countries and territories in the Americas, 2015 - 2016</t>
  </si>
  <si>
    <t>Latin Caribbean</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</si>
  <si>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t>
    </r>
  </si>
  <si>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</si>
  <si>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</si>
  <si>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</si>
  <si>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</si>
  <si>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</si>
  <si>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</si>
  <si>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t>Bolivia (Plurinational State of)</t>
  </si>
  <si>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</si>
  <si>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</si>
  <si>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</si>
  <si>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</si>
  <si>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</si>
  <si>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</si>
  <si>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</si>
  <si>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</si>
  <si>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</si>
  <si>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</si>
  <si>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X 1000</t>
    </r>
    <r>
      <rPr>
        <b/>
        <vertAlign val="superscript"/>
        <sz val="10"/>
        <color indexed="9"/>
        <rFont val="Segoe UI"/>
        <family val="2"/>
      </rPr>
      <t>e</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</si>
  <si>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Core Basic Indicators 2016.  http://www.paho.org/data/index.php/en/indicators/demographics-core/106-cat-data-en.html Accessed on August 16, 2016.
International Programs Center, Population Division, U.S. Census Bureau. IDB Release Date: December 2013. 
http://www.paho.org/data/index.php/en/indicators/demographics-core/106-cat-data-en.html  Accessed on August 16, 2016.
Population source for Saint Barthelemy and Saint Martin available at: Populations légales 2011 des collectivités d'outre-mer http://www.insee.fr/fr/ppp/bases-de-donnees/recensement/populations-legales/france-departements.asp?annee=2011#com  Accessed on August 16, 2016.
Population source for Bonaire, Sint Eustatius and Saba available at: Caribisch Nederland; bevolkingsontwikkeling, geboorte, sterfte, migratie - 12 augustus 2015  http://statline.cbs.nl/StatWeb/publication/?DM=SLNL&amp;PA=80539ned&amp;D1=0-1,9-10&amp;D2=a&amp;D3=a&amp;HDR=T&amp;STB=G1,G2&amp;CHARTTYPE=1&amp;VW=T Accessed on August 16, 2016.</t>
    </r>
  </si>
  <si>
    <r>
      <t>Autochthonous cases</t>
    </r>
    <r>
      <rPr>
        <b/>
        <vertAlign val="superscript"/>
        <sz val="10"/>
        <color indexed="9"/>
        <rFont val="Segoe UI"/>
        <family val="2"/>
      </rPr>
      <t>a</t>
    </r>
  </si>
  <si>
    <t>Zika cases and congenital syndrome associated with Zika virus</t>
  </si>
  <si>
    <r>
      <t>Confirmed congenital syndrome associated with Zika virus infection</t>
    </r>
    <r>
      <rPr>
        <b/>
        <vertAlign val="superscript"/>
        <sz val="10"/>
        <color indexed="9"/>
        <rFont val="Segoe UI"/>
        <family val="2"/>
      </rPr>
      <t>d</t>
    </r>
    <r>
      <rPr>
        <b/>
        <sz val="10"/>
        <color indexed="9"/>
        <rFont val="Segoe UI"/>
        <family val="2"/>
      </rPr>
      <t>.</t>
    </r>
  </si>
  <si>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</si>
  <si>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</si>
  <si>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</si>
  <si>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</si>
  <si>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</si>
  <si>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</si>
  <si>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</si>
  <si>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Argentina</t>
  </si>
  <si>
    <r>
      <t>Canada</t>
    </r>
    <r>
      <rPr>
        <b/>
        <vertAlign val="superscript"/>
        <sz val="10"/>
        <rFont val="Segoe UI"/>
        <family val="2"/>
      </rPr>
      <t>1</t>
    </r>
  </si>
  <si>
    <r>
      <t>United States of America</t>
    </r>
    <r>
      <rPr>
        <b/>
        <vertAlign val="superscript"/>
        <sz val="10"/>
        <rFont val="Segoe UI"/>
        <family val="2"/>
      </rPr>
      <t>2</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</si>
  <si>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</si>
  <si>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</si>
  <si>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</si>
  <si>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</si>
  <si>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</si>
  <si>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</si>
  <si>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</si>
  <si>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Saint Barthelemy</t>
    </r>
    <r>
      <rPr>
        <b/>
        <vertAlign val="superscript"/>
        <sz val="10"/>
        <rFont val="Segoe UI"/>
        <family val="2"/>
      </rPr>
      <t>7</t>
    </r>
  </si>
  <si>
    <r>
      <t>Saint Martin</t>
    </r>
    <r>
      <rPr>
        <b/>
        <vertAlign val="superscript"/>
        <sz val="10"/>
        <rFont val="Segoe UI"/>
        <family val="2"/>
      </rPr>
      <t>7</t>
    </r>
  </si>
  <si>
    <r>
      <t>Ecuador</t>
    </r>
    <r>
      <rPr>
        <b/>
        <vertAlign val="superscript"/>
        <sz val="10"/>
        <rFont val="Segoe UI"/>
        <family val="2"/>
      </rPr>
      <t>8</t>
    </r>
  </si>
  <si>
    <r>
      <t>Venezuela (Bolivarian Republic of)</t>
    </r>
    <r>
      <rPr>
        <b/>
        <vertAlign val="superscript"/>
        <sz val="10"/>
        <rFont val="Segoe UI"/>
        <family val="2"/>
      </rPr>
      <t>9</t>
    </r>
  </si>
  <si>
    <r>
      <t>Brazil</t>
    </r>
    <r>
      <rPr>
        <b/>
        <vertAlign val="superscript"/>
        <sz val="10"/>
        <rFont val="Segoe UI"/>
        <family val="2"/>
      </rPr>
      <t>10</t>
    </r>
  </si>
  <si>
    <r>
      <t>Bonaire, St Eustatius and Saba</t>
    </r>
    <r>
      <rPr>
        <b/>
        <vertAlign val="superscript"/>
        <sz val="10"/>
        <rFont val="Segoe UI"/>
        <family val="2"/>
      </rPr>
      <t>11</t>
    </r>
  </si>
  <si>
    <r>
      <t>Grenada</t>
    </r>
    <r>
      <rPr>
        <b/>
        <vertAlign val="superscript"/>
        <sz val="10"/>
        <rFont val="Segoe UI"/>
        <family val="2"/>
      </rPr>
      <t>12</t>
    </r>
  </si>
  <si>
    <r>
      <t>Sint Maarten (Dutch part)</t>
    </r>
    <r>
      <rPr>
        <b/>
        <vertAlign val="superscript"/>
        <sz val="10"/>
        <rFont val="Segoe UI"/>
        <family val="2"/>
      </rPr>
      <t>13</t>
    </r>
  </si>
  <si>
    <r>
      <t>2</t>
    </r>
    <r>
      <rPr>
        <sz val="10"/>
        <rFont val="Segoe UI"/>
        <family val="2"/>
      </rPr>
      <t xml:space="preserve"> Confirmed cases in the United States of America includes one laboratory acquired case. Available at: http://www.cdc.gov/zika/geo/united-states.html</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</si>
  <si>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t>
    </r>
  </si>
  <si>
    <r>
      <t xml:space="preserve">4 </t>
    </r>
    <r>
      <rPr>
        <sz val="10"/>
        <rFont val="Segoe UI"/>
        <family val="2"/>
      </rPr>
      <t>On 24 October,  the Guatemala IHR Naitonal Focal Point provided an update indicating that there were 15 laboratory-confirmed cases of microcephaly associated with Zika virus infection. They have explained that the retraction of two cases is due to an erroneous information posted by the Ministry of Health were two of the mothers who tested positive for Zika virus had been included in the total count; but no samples were obtained of the two infants with microcephaly. For this reason, the total was changed by Guatemala to 15.</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</si>
  <si>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</si>
  <si>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6</t>
    </r>
    <r>
      <rPr>
        <sz val="10"/>
        <rFont val="Segoe UI"/>
        <family val="2"/>
      </rPr>
      <t xml:space="preserve"> As of 6 October, suspected Zika cases were adjusted by the Dominican Republic Ministry of Public Health after retrospective review. As of 20 October, confirmed Zika cases were adjusted by the Dominican Republic Ministry of Public Health after retrospective review.</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</si>
  <si>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</si>
  <si>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8</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imported Zika cases was lowered as of 25 August; suspected Zika cases was lowered as of 8 September; suspected and imported cases were lowered as of 6 October; and imported and suspected Zika cases were adjusted as of 20 October.</t>
    </r>
  </si>
  <si>
    <r>
      <rPr>
        <vertAlign val="superscript"/>
        <sz val="10"/>
        <rFont val="Segoe UI"/>
        <family val="2"/>
      </rPr>
      <t>9</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</si>
  <si>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11</t>
    </r>
    <r>
      <rPr>
        <sz val="10"/>
        <rFont val="Segoe UI"/>
        <family val="2"/>
      </rPr>
      <t xml:space="preserve"> The data provided herein is the sum of cases reported for Bonaire (60), Sint Eustatius (16) and Saba (9).</t>
    </r>
  </si>
  <si>
    <r>
      <rPr>
        <vertAlign val="superscript"/>
        <sz val="10"/>
        <rFont val="Segoe UI"/>
        <family val="2"/>
      </rPr>
      <t>12</t>
    </r>
    <r>
      <rPr>
        <sz val="10"/>
        <rFont val="Segoe UI"/>
        <family val="2"/>
      </rPr>
      <t>After retrospective review, suspected cases were adjusted by the Grenada Ministry of Health as of 13 October 2016</t>
    </r>
  </si>
  <si>
    <r>
      <rPr>
        <vertAlign val="superscript"/>
        <sz val="10"/>
        <rFont val="Segoe UI"/>
        <family val="2"/>
      </rPr>
      <t xml:space="preserve">13 </t>
    </r>
    <r>
      <rPr>
        <sz val="10"/>
        <rFont val="Segoe UI"/>
        <family val="2"/>
      </rPr>
      <t>Per information shared by the Netherlands IHR NFP to PAHO/WHO, the confirmed Zika cases was adjusted for Sint Maarten.</t>
    </r>
  </si>
  <si>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2015-2016. Updated as of 23 November 2016. Washington, D.C.: PAHO/WHO; 2016; </t>
    </r>
    <r>
      <rPr>
        <b/>
        <sz val="10"/>
        <rFont val="Segoe UI"/>
        <family val="2"/>
      </rPr>
      <t>Pan American Health Organization • www.paho.org • © PAHO/WHO, 2016</t>
    </r>
  </si>
  <si>
    <t xml:space="preserve">    Data as of 23 November 2016 9:00 AM EST</t>
  </si>
  <si>
    <r>
      <rPr>
        <vertAlign val="superscript"/>
        <sz val="10"/>
        <rFont val="Segoe UI"/>
        <family val="2"/>
      </rPr>
      <t xml:space="preserve">10 </t>
    </r>
    <r>
      <rPr>
        <sz val="10"/>
        <rFont val="Segoe UI"/>
        <family val="2"/>
      </rPr>
      <t xml:space="preserve">Brazil Ministry of Health case definition for confirmed cases of congenital syndrome associated with Zika virus infection includes confirmed and probable cases per PAHO's case definition. As of EW 45 of 2016, 420 cases were confirmed for Zika virus by laboratory criteria. Information on Suspected and confirmed Zika cases is available at: http://portalsaude.saude.gov.br/images/pdf/2016/outubro/18/2016-029-Dengue-publicacao-n-34.pdf                                                                                                                                                 As of 11 November, suspected Zika cases were adjusted by the Brazil Ministry of Public Health after retrospective review. </t>
    </r>
  </si>
  <si>
    <r>
      <t>1</t>
    </r>
    <r>
      <rPr>
        <sz val="10"/>
        <rFont val="Segoe UI"/>
        <family val="2"/>
      </rPr>
      <t>The previously reported case has been removed due to clarification received from Public Health Agency of Canada (PHAC).</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</si>
</sst>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thin"/>
      <top style="medium"/>
      <bottom style="thin"/>
    </border>
    <border>
      <left style="medium"/>
      <right style="thin"/>
      <top style="thin"/>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style="medium"/>
      <top style="medium"/>
      <bottom style="medium"/>
    </border>
    <border>
      <left style="medium"/>
      <right style="thin"/>
      <top style="thin"/>
      <bottom>
        <color indexed="63"/>
      </botto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ck"/>
      <top style="thin">
        <color theme="0" tint="-0.149959996342659"/>
      </top>
      <bottom>
        <color indexed="63"/>
      </bottom>
    </border>
    <border>
      <left>
        <color indexed="63"/>
      </left>
      <right style="thin"/>
      <top>
        <color indexed="63"/>
      </top>
      <bottom style="thin"/>
    </border>
    <border>
      <left style="thin"/>
      <right style="thin"/>
      <top style="medium"/>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color theme="0" tint="-0.149959996342659"/>
      </left>
      <right style="thick"/>
      <top>
        <color indexed="63"/>
      </top>
      <bottom style="thin">
        <color theme="0" tint="-0.149959996342659"/>
      </bottom>
    </border>
    <border>
      <left style="thin"/>
      <right style="medium"/>
      <top style="medium"/>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style="thin"/>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color indexed="63"/>
      </bottom>
    </border>
    <border>
      <left>
        <color indexed="63"/>
      </left>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
      <left style="thick"/>
      <right style="thin"/>
      <top style="thin"/>
      <bottom style="thin"/>
    </border>
    <border>
      <left style="medium"/>
      <right>
        <color indexed="63"/>
      </right>
      <top style="medium"/>
      <bottom>
        <color indexed="63"/>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55" borderId="0" xfId="0" applyFont="1" applyFill="1" applyBorder="1" applyAlignment="1">
      <alignment horizontal="center"/>
    </xf>
    <xf numFmtId="0" fontId="3" fillId="55" borderId="0" xfId="0" applyFont="1" applyFill="1" applyBorder="1" applyAlignment="1">
      <alignment/>
    </xf>
    <xf numFmtId="0" fontId="7" fillId="56" borderId="19" xfId="0" applyFont="1" applyFill="1" applyBorder="1" applyAlignment="1">
      <alignment/>
    </xf>
    <xf numFmtId="0" fontId="7" fillId="56" borderId="20" xfId="0" applyFont="1" applyFill="1" applyBorder="1" applyAlignment="1">
      <alignment/>
    </xf>
    <xf numFmtId="0" fontId="7" fillId="56" borderId="20" xfId="0" applyFont="1" applyFill="1" applyBorder="1" applyAlignment="1">
      <alignment horizontal="left"/>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9" fillId="0" borderId="23" xfId="64" applyNumberFormat="1" applyFont="1" applyFill="1" applyBorder="1" applyAlignment="1">
      <alignment horizontal="center" vertical="center"/>
    </xf>
    <xf numFmtId="3" fontId="9" fillId="0" borderId="24" xfId="64" applyNumberFormat="1" applyFont="1" applyFill="1" applyBorder="1" applyAlignment="1">
      <alignment horizontal="center" vertical="center"/>
    </xf>
    <xf numFmtId="3" fontId="9" fillId="56" borderId="23" xfId="64" applyNumberFormat="1" applyFont="1" applyFill="1" applyBorder="1" applyAlignment="1">
      <alignment horizontal="center" vertical="center"/>
    </xf>
    <xf numFmtId="3" fontId="9" fillId="56" borderId="25" xfId="64" applyNumberFormat="1" applyFont="1" applyFill="1" applyBorder="1" applyAlignment="1">
      <alignment horizontal="center" vertical="center"/>
    </xf>
    <xf numFmtId="3" fontId="66" fillId="55" borderId="26" xfId="0" applyNumberFormat="1" applyFont="1" applyFill="1" applyBorder="1" applyAlignment="1">
      <alignment horizontal="center" vertical="center"/>
    </xf>
    <xf numFmtId="0" fontId="7" fillId="56" borderId="27" xfId="0" applyFont="1" applyFill="1" applyBorder="1" applyAlignment="1">
      <alignment/>
    </xf>
    <xf numFmtId="0" fontId="8" fillId="56" borderId="28" xfId="0" applyFont="1" applyFill="1" applyBorder="1" applyAlignment="1">
      <alignment horizontal="right"/>
    </xf>
    <xf numFmtId="3" fontId="9" fillId="0" borderId="29" xfId="64" applyNumberFormat="1" applyFont="1" applyFill="1" applyBorder="1" applyAlignment="1">
      <alignment horizontal="center" vertical="center"/>
    </xf>
    <xf numFmtId="3" fontId="9" fillId="0" borderId="30" xfId="64" applyNumberFormat="1" applyFont="1" applyFill="1" applyBorder="1" applyAlignment="1">
      <alignment horizontal="center" vertical="center"/>
    </xf>
    <xf numFmtId="3" fontId="67" fillId="57" borderId="31" xfId="64" applyNumberFormat="1" applyFont="1" applyFill="1" applyBorder="1" applyAlignment="1">
      <alignment horizontal="left" vertical="center"/>
    </xf>
    <xf numFmtId="0" fontId="66" fillId="57" borderId="32" xfId="0" applyFont="1" applyFill="1" applyBorder="1" applyAlignment="1">
      <alignment horizontal="left" vertical="center"/>
    </xf>
    <xf numFmtId="3" fontId="67" fillId="57" borderId="33" xfId="64" applyNumberFormat="1" applyFont="1" applyFill="1" applyBorder="1" applyAlignment="1">
      <alignment horizontal="left" vertical="center"/>
    </xf>
    <xf numFmtId="3" fontId="67" fillId="58" borderId="33" xfId="64" applyNumberFormat="1" applyFont="1" applyFill="1" applyBorder="1" applyAlignment="1">
      <alignment horizontal="center" vertical="center"/>
    </xf>
    <xf numFmtId="3" fontId="67" fillId="58" borderId="31" xfId="64" applyNumberFormat="1" applyFont="1" applyFill="1" applyBorder="1" applyAlignment="1">
      <alignment horizontal="center" vertical="center"/>
    </xf>
    <xf numFmtId="0" fontId="66" fillId="58" borderId="32" xfId="0" applyFont="1" applyFill="1" applyBorder="1" applyAlignment="1">
      <alignment horizontal="left" vertical="center"/>
    </xf>
    <xf numFmtId="2" fontId="66" fillId="55" borderId="26" xfId="0" applyNumberFormat="1" applyFont="1" applyFill="1" applyBorder="1" applyAlignment="1">
      <alignment horizontal="center" vertical="center"/>
    </xf>
    <xf numFmtId="2" fontId="67" fillId="58" borderId="33" xfId="64" applyNumberFormat="1" applyFont="1" applyFill="1" applyBorder="1" applyAlignment="1">
      <alignment horizontal="center" vertical="center"/>
    </xf>
    <xf numFmtId="2" fontId="67" fillId="57" borderId="33" xfId="64" applyNumberFormat="1" applyFont="1" applyFill="1" applyBorder="1" applyAlignment="1">
      <alignment horizontal="left" vertical="center"/>
    </xf>
    <xf numFmtId="3" fontId="8" fillId="59" borderId="34" xfId="64" applyNumberFormat="1" applyFont="1" applyFill="1" applyBorder="1" applyAlignment="1">
      <alignment horizontal="center" vertical="center"/>
    </xf>
    <xf numFmtId="2" fontId="8" fillId="59" borderId="34" xfId="64" applyNumberFormat="1" applyFont="1" applyFill="1" applyBorder="1" applyAlignment="1">
      <alignment horizontal="center" vertical="center"/>
    </xf>
    <xf numFmtId="3" fontId="8" fillId="59" borderId="31" xfId="64" applyNumberFormat="1" applyFont="1" applyFill="1" applyBorder="1" applyAlignment="1">
      <alignment horizontal="center" vertical="center"/>
    </xf>
    <xf numFmtId="4" fontId="8" fillId="59" borderId="34" xfId="64" applyNumberFormat="1" applyFont="1" applyFill="1" applyBorder="1" applyAlignment="1">
      <alignment horizontal="center" vertical="center"/>
    </xf>
    <xf numFmtId="3" fontId="8" fillId="59" borderId="35" xfId="0" applyNumberFormat="1" applyFont="1" applyFill="1" applyBorder="1" applyAlignment="1">
      <alignment horizontal="center" vertical="center"/>
    </xf>
    <xf numFmtId="3" fontId="8" fillId="59" borderId="35" xfId="0" applyNumberFormat="1" applyFont="1" applyFill="1" applyBorder="1" applyAlignment="1">
      <alignment horizontal="center" vertical="center" wrapText="1"/>
    </xf>
    <xf numFmtId="3" fontId="8" fillId="59" borderId="34" xfId="0" applyNumberFormat="1" applyFont="1" applyFill="1" applyBorder="1" applyAlignment="1">
      <alignment horizontal="center" vertical="center" wrapText="1"/>
    </xf>
    <xf numFmtId="2" fontId="8" fillId="59" borderId="34" xfId="0" applyNumberFormat="1" applyFont="1" applyFill="1" applyBorder="1" applyAlignment="1">
      <alignment horizontal="center" vertical="center" wrapText="1"/>
    </xf>
    <xf numFmtId="3" fontId="8" fillId="59" borderId="35" xfId="64" applyNumberFormat="1" applyFont="1" applyFill="1" applyBorder="1" applyAlignment="1">
      <alignment horizontal="center" vertical="center"/>
    </xf>
    <xf numFmtId="3" fontId="8" fillId="59" borderId="36" xfId="0" applyNumberFormat="1" applyFont="1" applyFill="1" applyBorder="1" applyAlignment="1">
      <alignment horizontal="center" vertical="center"/>
    </xf>
    <xf numFmtId="2" fontId="8" fillId="59" borderId="35" xfId="64" applyNumberFormat="1" applyFont="1" applyFill="1" applyBorder="1" applyAlignment="1">
      <alignment horizontal="center" vertical="center"/>
    </xf>
    <xf numFmtId="3" fontId="8" fillId="59" borderId="36" xfId="64" applyNumberFormat="1" applyFont="1" applyFill="1" applyBorder="1" applyAlignment="1">
      <alignment horizontal="center" vertical="center"/>
    </xf>
    <xf numFmtId="3" fontId="8" fillId="59" borderId="31" xfId="0" applyNumberFormat="1" applyFont="1" applyFill="1" applyBorder="1" applyAlignment="1">
      <alignment horizontal="center" vertical="center"/>
    </xf>
    <xf numFmtId="0" fontId="66" fillId="57" borderId="37" xfId="0" applyFont="1" applyFill="1" applyBorder="1" applyAlignment="1">
      <alignment horizontal="left" vertical="center"/>
    </xf>
    <xf numFmtId="3" fontId="67" fillId="57" borderId="38" xfId="64" applyNumberFormat="1" applyFont="1" applyFill="1" applyBorder="1" applyAlignment="1">
      <alignment horizontal="left" vertical="center"/>
    </xf>
    <xf numFmtId="4" fontId="67" fillId="57" borderId="38" xfId="64" applyNumberFormat="1" applyFont="1" applyFill="1" applyBorder="1" applyAlignment="1">
      <alignment horizontal="left" vertical="center"/>
    </xf>
    <xf numFmtId="3" fontId="67" fillId="57" borderId="39" xfId="64" applyNumberFormat="1" applyFont="1" applyFill="1" applyBorder="1" applyAlignment="1">
      <alignment horizontal="left" vertical="center"/>
    </xf>
    <xf numFmtId="0" fontId="66" fillId="60" borderId="40" xfId="0" applyFont="1" applyFill="1" applyBorder="1" applyAlignment="1">
      <alignment horizontal="center" vertical="center"/>
    </xf>
    <xf numFmtId="3" fontId="66" fillId="60" borderId="40" xfId="0" applyNumberFormat="1" applyFont="1" applyFill="1" applyBorder="1" applyAlignment="1">
      <alignment horizontal="center" vertical="center"/>
    </xf>
    <xf numFmtId="0" fontId="7" fillId="24" borderId="32" xfId="0" applyFont="1" applyFill="1" applyBorder="1" applyAlignment="1">
      <alignment/>
    </xf>
    <xf numFmtId="0" fontId="7" fillId="24" borderId="33" xfId="0" applyFont="1" applyFill="1" applyBorder="1" applyAlignment="1">
      <alignment/>
    </xf>
    <xf numFmtId="0" fontId="7" fillId="24" borderId="31" xfId="0" applyFont="1" applyFill="1" applyBorder="1" applyAlignment="1">
      <alignment/>
    </xf>
    <xf numFmtId="0" fontId="7" fillId="56" borderId="26" xfId="0" applyFont="1" applyFill="1" applyBorder="1" applyAlignment="1">
      <alignment horizontal="center"/>
    </xf>
    <xf numFmtId="0" fontId="7" fillId="56" borderId="28" xfId="0" applyFont="1" applyFill="1" applyBorder="1" applyAlignment="1">
      <alignment horizontal="left"/>
    </xf>
    <xf numFmtId="0" fontId="66" fillId="61" borderId="41" xfId="0" applyFont="1" applyFill="1" applyBorder="1" applyAlignment="1">
      <alignment horizontal="center"/>
    </xf>
    <xf numFmtId="3" fontId="9" fillId="0" borderId="42" xfId="0"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9" fillId="0" borderId="25" xfId="64" applyNumberFormat="1" applyFont="1" applyFill="1" applyBorder="1" applyAlignment="1">
      <alignment horizontal="center" vertical="center"/>
    </xf>
    <xf numFmtId="3" fontId="9" fillId="0" borderId="44"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8" fillId="59" borderId="46"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8" fillId="59" borderId="47"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2" fontId="9" fillId="0" borderId="48" xfId="64" applyNumberFormat="1" applyFont="1" applyFill="1" applyBorder="1" applyAlignment="1">
      <alignment horizontal="center" vertical="center"/>
    </xf>
    <xf numFmtId="3" fontId="67" fillId="57" borderId="49" xfId="64" applyNumberFormat="1" applyFont="1" applyFill="1" applyBorder="1" applyAlignment="1">
      <alignment horizontal="left" vertical="center"/>
    </xf>
    <xf numFmtId="2" fontId="9" fillId="0" borderId="43"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2" fontId="9" fillId="0" borderId="25"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3" fontId="9" fillId="0" borderId="50"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2" fontId="9" fillId="0" borderId="51" xfId="0"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3" fontId="9" fillId="0" borderId="53"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0" fontId="66" fillId="60" borderId="54" xfId="0" applyFont="1" applyFill="1" applyBorder="1" applyAlignment="1">
      <alignment horizontal="center" vertical="top"/>
    </xf>
    <xf numFmtId="0" fontId="66" fillId="60" borderId="25" xfId="0" applyFont="1" applyFill="1" applyBorder="1" applyAlignment="1">
      <alignment horizontal="center" vertical="top"/>
    </xf>
    <xf numFmtId="3" fontId="67" fillId="57" borderId="25" xfId="64" applyNumberFormat="1" applyFont="1" applyFill="1" applyBorder="1" applyAlignment="1">
      <alignment horizontal="left" vertical="center"/>
    </xf>
    <xf numFmtId="3" fontId="67" fillId="58" borderId="25" xfId="64" applyNumberFormat="1" applyFont="1" applyFill="1" applyBorder="1" applyAlignment="1">
      <alignment horizontal="center" vertical="center"/>
    </xf>
    <xf numFmtId="0" fontId="7" fillId="24" borderId="25" xfId="0" applyFont="1" applyFill="1" applyBorder="1" applyAlignment="1">
      <alignment/>
    </xf>
    <xf numFmtId="3" fontId="9" fillId="56" borderId="25"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xf>
    <xf numFmtId="0" fontId="66" fillId="60" borderId="23" xfId="0" applyFont="1" applyFill="1" applyBorder="1" applyAlignment="1">
      <alignment horizontal="center" vertical="top"/>
    </xf>
    <xf numFmtId="3" fontId="67" fillId="57" borderId="23" xfId="64" applyNumberFormat="1" applyFont="1" applyFill="1" applyBorder="1" applyAlignment="1">
      <alignment horizontal="left" vertical="center"/>
    </xf>
    <xf numFmtId="3" fontId="67" fillId="58" borderId="23" xfId="64" applyNumberFormat="1" applyFont="1" applyFill="1" applyBorder="1" applyAlignment="1">
      <alignment horizontal="center" vertical="center"/>
    </xf>
    <xf numFmtId="0" fontId="7" fillId="24" borderId="23" xfId="0" applyFont="1" applyFill="1" applyBorder="1" applyAlignment="1">
      <alignment/>
    </xf>
    <xf numFmtId="3" fontId="9" fillId="56" borderId="23" xfId="0" applyNumberFormat="1" applyFont="1" applyFill="1" applyBorder="1" applyAlignment="1">
      <alignment horizontal="center" vertical="center"/>
    </xf>
    <xf numFmtId="3" fontId="9" fillId="0" borderId="23" xfId="0"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5" xfId="0" applyNumberFormat="1" applyFont="1" applyFill="1" applyBorder="1" applyAlignment="1">
      <alignment horizontal="center" vertical="center"/>
    </xf>
    <xf numFmtId="3" fontId="9" fillId="0" borderId="56" xfId="0" applyNumberFormat="1" applyFont="1" applyFill="1" applyBorder="1" applyAlignment="1">
      <alignment horizontal="center" vertical="center"/>
    </xf>
    <xf numFmtId="3" fontId="9" fillId="29" borderId="23" xfId="64" applyNumberFormat="1" applyFont="1" applyFill="1" applyBorder="1" applyAlignment="1">
      <alignment horizontal="center" vertical="center"/>
    </xf>
    <xf numFmtId="3" fontId="9" fillId="29" borderId="25" xfId="64" applyNumberFormat="1" applyFont="1" applyFill="1" applyBorder="1" applyAlignment="1">
      <alignment horizontal="center" vertical="center"/>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29" borderId="23" xfId="0" applyNumberFormat="1" applyFont="1" applyFill="1" applyBorder="1" applyAlignment="1">
      <alignment horizontal="center" vertical="center"/>
    </xf>
    <xf numFmtId="3" fontId="9" fillId="29" borderId="25" xfId="0"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3" fontId="9" fillId="0" borderId="57"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60" xfId="64" applyNumberFormat="1" applyFont="1" applyFill="1" applyBorder="1" applyAlignment="1">
      <alignment horizontal="center" vertical="center"/>
    </xf>
    <xf numFmtId="3" fontId="9" fillId="0" borderId="45" xfId="0" applyNumberFormat="1" applyFont="1" applyFill="1" applyBorder="1" applyAlignment="1">
      <alignment horizontal="center" vertical="center"/>
    </xf>
    <xf numFmtId="0" fontId="7" fillId="0" borderId="19" xfId="0" applyFont="1" applyFill="1" applyBorder="1" applyAlignment="1">
      <alignment/>
    </xf>
    <xf numFmtId="0" fontId="7" fillId="0" borderId="20" xfId="0" applyFont="1" applyFill="1" applyBorder="1" applyAlignment="1">
      <alignment/>
    </xf>
    <xf numFmtId="0" fontId="7" fillId="0" borderId="20" xfId="0" applyFont="1" applyFill="1" applyBorder="1" applyAlignment="1">
      <alignment horizontal="left"/>
    </xf>
    <xf numFmtId="0" fontId="7" fillId="0" borderId="27" xfId="0" applyFont="1" applyFill="1" applyBorder="1" applyAlignment="1">
      <alignment/>
    </xf>
    <xf numFmtId="0" fontId="9" fillId="56" borderId="61" xfId="0" applyFont="1" applyFill="1" applyBorder="1" applyAlignment="1">
      <alignment/>
    </xf>
    <xf numFmtId="0" fontId="9" fillId="56" borderId="0" xfId="0" applyFont="1" applyFill="1" applyBorder="1" applyAlignment="1">
      <alignment/>
    </xf>
    <xf numFmtId="2" fontId="10" fillId="0" borderId="43" xfId="64" applyNumberFormat="1" applyFont="1" applyFill="1" applyBorder="1" applyAlignment="1">
      <alignment horizontal="center" vertical="center"/>
    </xf>
    <xf numFmtId="3" fontId="9" fillId="0" borderId="62" xfId="64" applyNumberFormat="1" applyFont="1" applyFill="1" applyBorder="1" applyAlignment="1">
      <alignment horizontal="center" vertical="center"/>
    </xf>
    <xf numFmtId="2" fontId="10" fillId="0" borderId="25" xfId="64" applyNumberFormat="1" applyFont="1" applyFill="1" applyBorder="1" applyAlignment="1">
      <alignment horizontal="center" vertical="center"/>
    </xf>
    <xf numFmtId="2" fontId="10" fillId="0" borderId="51" xfId="64" applyNumberFormat="1" applyFont="1" applyFill="1" applyBorder="1" applyAlignment="1">
      <alignment horizontal="center" vertical="center"/>
    </xf>
    <xf numFmtId="2" fontId="9" fillId="0" borderId="45"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0" fontId="9" fillId="0" borderId="21" xfId="0" applyFont="1" applyFill="1" applyBorder="1" applyAlignment="1">
      <alignment horizontal="center" vertical="center"/>
    </xf>
    <xf numFmtId="0" fontId="2" fillId="0" borderId="0" xfId="0" applyFont="1" applyFill="1" applyAlignment="1">
      <alignment/>
    </xf>
    <xf numFmtId="3" fontId="9" fillId="0" borderId="23" xfId="67"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21" xfId="0"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63" xfId="0" applyFont="1" applyFill="1" applyBorder="1" applyAlignment="1">
      <alignment/>
    </xf>
    <xf numFmtId="0" fontId="66" fillId="60" borderId="40" xfId="0" applyFont="1" applyFill="1" applyBorder="1" applyAlignment="1">
      <alignment horizontal="center" vertical="center"/>
    </xf>
    <xf numFmtId="0" fontId="66" fillId="60" borderId="40" xfId="0" applyFont="1" applyFill="1" applyBorder="1" applyAlignment="1">
      <alignment horizontal="center" vertical="center" wrapText="1"/>
    </xf>
    <xf numFmtId="0" fontId="70" fillId="55" borderId="66" xfId="0" applyFont="1" applyFill="1" applyBorder="1" applyAlignment="1">
      <alignment horizontal="center"/>
    </xf>
    <xf numFmtId="0" fontId="70" fillId="55" borderId="65" xfId="0" applyFont="1" applyFill="1" applyBorder="1" applyAlignment="1">
      <alignment horizontal="center"/>
    </xf>
    <xf numFmtId="0" fontId="68" fillId="55" borderId="0" xfId="0" applyFont="1" applyFill="1" applyBorder="1" applyAlignment="1">
      <alignment horizontal="center"/>
    </xf>
    <xf numFmtId="0" fontId="68" fillId="55" borderId="63" xfId="0" applyFont="1" applyFill="1" applyBorder="1" applyAlignment="1">
      <alignment horizontal="center"/>
    </xf>
    <xf numFmtId="0" fontId="69" fillId="55" borderId="0" xfId="0" applyFont="1" applyFill="1" applyBorder="1" applyAlignment="1">
      <alignment horizontal="center"/>
    </xf>
    <xf numFmtId="0" fontId="69" fillId="55" borderId="63" xfId="0" applyFont="1" applyFill="1" applyBorder="1" applyAlignment="1">
      <alignment horizontal="center"/>
    </xf>
    <xf numFmtId="0" fontId="69" fillId="55" borderId="0" xfId="0" applyFont="1" applyFill="1" applyBorder="1" applyAlignment="1">
      <alignment horizontal="center" wrapText="1"/>
    </xf>
    <xf numFmtId="0" fontId="69" fillId="55" borderId="63" xfId="0" applyFont="1" applyFill="1" applyBorder="1" applyAlignment="1">
      <alignment horizontal="center" wrapText="1"/>
    </xf>
    <xf numFmtId="0" fontId="66" fillId="60" borderId="67" xfId="0" applyFont="1" applyFill="1" applyBorder="1" applyAlignment="1">
      <alignment horizontal="center" vertical="center" wrapText="1"/>
    </xf>
    <xf numFmtId="0" fontId="66" fillId="60" borderId="68" xfId="0" applyFont="1" applyFill="1" applyBorder="1" applyAlignment="1">
      <alignment horizontal="center" vertical="center" wrapText="1"/>
    </xf>
    <xf numFmtId="0" fontId="66" fillId="61" borderId="69" xfId="0" applyFont="1" applyFill="1" applyBorder="1" applyAlignment="1">
      <alignment horizontal="center"/>
    </xf>
    <xf numFmtId="0" fontId="66" fillId="61" borderId="25" xfId="0" applyFont="1" applyFill="1" applyBorder="1" applyAlignment="1">
      <alignment horizontal="center"/>
    </xf>
    <xf numFmtId="0" fontId="11" fillId="56" borderId="70" xfId="0" applyFont="1" applyFill="1" applyBorder="1" applyAlignment="1">
      <alignment/>
    </xf>
    <xf numFmtId="0" fontId="11" fillId="56" borderId="66" xfId="0" applyFont="1" applyFill="1" applyBorder="1" applyAlignment="1">
      <alignment/>
    </xf>
    <xf numFmtId="0" fontId="11" fillId="56" borderId="65" xfId="0" applyFont="1" applyFill="1" applyBorder="1" applyAlignment="1">
      <alignment/>
    </xf>
    <xf numFmtId="0" fontId="11" fillId="56" borderId="61" xfId="0" applyFont="1" applyFill="1" applyBorder="1" applyAlignment="1">
      <alignment wrapText="1"/>
    </xf>
    <xf numFmtId="0" fontId="11" fillId="56" borderId="0" xfId="0" applyFont="1" applyFill="1" applyBorder="1" applyAlignment="1">
      <alignment wrapText="1"/>
    </xf>
    <xf numFmtId="0" fontId="11" fillId="56" borderId="63" xfId="0" applyFont="1" applyFill="1" applyBorder="1" applyAlignment="1">
      <alignment wrapText="1"/>
    </xf>
    <xf numFmtId="0" fontId="9" fillId="56" borderId="61" xfId="0" applyFont="1" applyFill="1" applyBorder="1" applyAlignment="1">
      <alignment wrapText="1"/>
    </xf>
    <xf numFmtId="0" fontId="9" fillId="56" borderId="0" xfId="0" applyFont="1" applyFill="1" applyBorder="1" applyAlignment="1">
      <alignment wrapText="1"/>
    </xf>
    <xf numFmtId="0" fontId="9" fillId="56" borderId="63" xfId="0" applyFont="1" applyFill="1" applyBorder="1" applyAlignment="1">
      <alignment wrapText="1"/>
    </xf>
    <xf numFmtId="0" fontId="9" fillId="56" borderId="61" xfId="0" applyFont="1" applyFill="1" applyBorder="1" applyAlignment="1">
      <alignment/>
    </xf>
    <xf numFmtId="0" fontId="9" fillId="56" borderId="0" xfId="0" applyFont="1" applyFill="1" applyBorder="1" applyAlignment="1">
      <alignment/>
    </xf>
    <xf numFmtId="0" fontId="9" fillId="56" borderId="63" xfId="0" applyFont="1" applyFill="1" applyBorder="1" applyAlignment="1">
      <alignment/>
    </xf>
    <xf numFmtId="0" fontId="28" fillId="56" borderId="61" xfId="0" applyFont="1" applyFill="1" applyBorder="1" applyAlignment="1">
      <alignment horizontal="left" wrapText="1"/>
    </xf>
    <xf numFmtId="0" fontId="28" fillId="56" borderId="0" xfId="0" applyFont="1" applyFill="1" applyBorder="1" applyAlignment="1">
      <alignment horizontal="left" wrapText="1"/>
    </xf>
    <xf numFmtId="0" fontId="28" fillId="56" borderId="63" xfId="0" applyFont="1" applyFill="1" applyBorder="1" applyAlignment="1">
      <alignment horizontal="left" wrapText="1"/>
    </xf>
    <xf numFmtId="0" fontId="9" fillId="56" borderId="61" xfId="0" applyFont="1" applyFill="1" applyBorder="1" applyAlignment="1">
      <alignment horizontal="left" wrapText="1"/>
    </xf>
    <xf numFmtId="0" fontId="9" fillId="56" borderId="0" xfId="0" applyFont="1" applyFill="1" applyBorder="1" applyAlignment="1">
      <alignment horizontal="left" wrapText="1"/>
    </xf>
    <xf numFmtId="0" fontId="9" fillId="56" borderId="63" xfId="0" applyFont="1" applyFill="1" applyBorder="1" applyAlignment="1">
      <alignment horizontal="left" wrapText="1"/>
    </xf>
    <xf numFmtId="0" fontId="9" fillId="56" borderId="63" xfId="0" applyFont="1" applyFill="1" applyBorder="1" applyAlignment="1">
      <alignment/>
    </xf>
    <xf numFmtId="0" fontId="9" fillId="56" borderId="37" xfId="0" applyFont="1" applyFill="1" applyBorder="1" applyAlignment="1">
      <alignment wrapText="1"/>
    </xf>
    <xf numFmtId="0" fontId="9" fillId="56" borderId="38" xfId="0" applyFont="1" applyFill="1" applyBorder="1" applyAlignment="1">
      <alignment wrapText="1"/>
    </xf>
    <xf numFmtId="0" fontId="9" fillId="56" borderId="39" xfId="0" applyFont="1" applyFill="1" applyBorder="1" applyAlignment="1">
      <alignmen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7"/>
  <sheetViews>
    <sheetView tabSelected="1" zoomScale="90" zoomScaleNormal="90" zoomScaleSheetLayoutView="80" zoomScalePageLayoutView="85" workbookViewId="0" topLeftCell="A1">
      <selection activeCell="P7" sqref="P7"/>
    </sheetView>
  </sheetViews>
  <sheetFormatPr defaultColWidth="11.421875" defaultRowHeight="12.75"/>
  <cols>
    <col min="1" max="1" width="41.421875" style="1" customWidth="1"/>
    <col min="2" max="2" width="23.1406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40"/>
      <c r="B1" s="140"/>
      <c r="C1" s="140"/>
      <c r="D1" s="140"/>
      <c r="E1" s="140"/>
      <c r="F1" s="140"/>
      <c r="G1" s="140"/>
      <c r="H1" s="141"/>
      <c r="I1" s="82"/>
      <c r="J1" s="82"/>
      <c r="K1" s="82"/>
      <c r="L1" s="82"/>
    </row>
    <row r="2" spans="1:12" ht="57.75" customHeight="1">
      <c r="A2" s="6"/>
      <c r="B2" s="146" t="s">
        <v>63</v>
      </c>
      <c r="C2" s="146"/>
      <c r="D2" s="146"/>
      <c r="E2" s="146"/>
      <c r="F2" s="146"/>
      <c r="G2" s="146"/>
      <c r="H2" s="147"/>
      <c r="I2" s="80"/>
      <c r="J2" s="80"/>
      <c r="K2" s="80"/>
      <c r="L2" s="80"/>
    </row>
    <row r="3" spans="1:12" ht="18.75" customHeight="1">
      <c r="A3" s="7" t="s">
        <v>0</v>
      </c>
      <c r="B3" s="144" t="s">
        <v>40</v>
      </c>
      <c r="C3" s="144"/>
      <c r="D3" s="144"/>
      <c r="E3" s="144"/>
      <c r="F3" s="144"/>
      <c r="G3" s="144"/>
      <c r="H3" s="145"/>
      <c r="I3" s="79"/>
      <c r="J3" s="79"/>
      <c r="K3" s="79"/>
      <c r="L3" s="79"/>
    </row>
    <row r="4" spans="1:12" ht="18.75" customHeight="1">
      <c r="A4" s="7"/>
      <c r="B4" s="144" t="s">
        <v>57</v>
      </c>
      <c r="C4" s="144"/>
      <c r="D4" s="144"/>
      <c r="E4" s="144"/>
      <c r="F4" s="144"/>
      <c r="G4" s="144"/>
      <c r="H4" s="145"/>
      <c r="I4" s="79"/>
      <c r="J4" s="79"/>
      <c r="K4" s="79"/>
      <c r="L4" s="79"/>
    </row>
    <row r="5" spans="1:12" ht="18.75" customHeight="1">
      <c r="A5" s="7"/>
      <c r="B5" s="142" t="s">
        <v>102</v>
      </c>
      <c r="C5" s="142"/>
      <c r="D5" s="142"/>
      <c r="E5" s="142"/>
      <c r="F5" s="142"/>
      <c r="G5" s="142"/>
      <c r="H5" s="143"/>
      <c r="I5" s="78"/>
      <c r="J5" s="78"/>
      <c r="K5" s="78"/>
      <c r="L5" s="78"/>
    </row>
    <row r="6" spans="1:12" ht="18.75" customHeight="1">
      <c r="A6" s="135" t="s">
        <v>2</v>
      </c>
      <c r="B6" s="135"/>
      <c r="C6" s="136"/>
      <c r="D6" s="136"/>
      <c r="E6" s="136"/>
      <c r="F6" s="136"/>
      <c r="G6" s="136"/>
      <c r="H6" s="137"/>
      <c r="I6" s="81"/>
      <c r="J6" s="81"/>
      <c r="K6" s="81"/>
      <c r="L6" s="81"/>
    </row>
    <row r="7" spans="1:12" ht="23.25" customHeight="1">
      <c r="A7" s="138" t="s">
        <v>15</v>
      </c>
      <c r="B7" s="138" t="s">
        <v>62</v>
      </c>
      <c r="C7" s="138"/>
      <c r="D7" s="139" t="s">
        <v>27</v>
      </c>
      <c r="E7" s="138" t="s">
        <v>51</v>
      </c>
      <c r="F7" s="139" t="s">
        <v>59</v>
      </c>
      <c r="G7" s="148" t="s">
        <v>64</v>
      </c>
      <c r="H7" s="55" t="s">
        <v>43</v>
      </c>
      <c r="I7" s="150" t="s">
        <v>68</v>
      </c>
      <c r="J7" s="151"/>
      <c r="K7" s="151" t="s">
        <v>69</v>
      </c>
      <c r="L7" s="151"/>
    </row>
    <row r="8" spans="1:12" ht="21.75" customHeight="1">
      <c r="A8" s="138"/>
      <c r="B8" s="48" t="s">
        <v>21</v>
      </c>
      <c r="C8" s="49" t="s">
        <v>20</v>
      </c>
      <c r="D8" s="139"/>
      <c r="E8" s="138"/>
      <c r="F8" s="139"/>
      <c r="G8" s="149"/>
      <c r="H8" s="85" t="s">
        <v>60</v>
      </c>
      <c r="I8" s="92" t="s">
        <v>66</v>
      </c>
      <c r="J8" s="86" t="s">
        <v>67</v>
      </c>
      <c r="K8" s="86" t="s">
        <v>71</v>
      </c>
      <c r="L8" s="86" t="s">
        <v>20</v>
      </c>
    </row>
    <row r="9" spans="1:12" ht="29.25" customHeight="1" thickBot="1">
      <c r="A9" s="44" t="s">
        <v>55</v>
      </c>
      <c r="B9" s="45"/>
      <c r="C9" s="45"/>
      <c r="D9" s="45"/>
      <c r="E9" s="46"/>
      <c r="F9" s="45"/>
      <c r="G9" s="66"/>
      <c r="H9" s="47"/>
      <c r="I9" s="93"/>
      <c r="J9" s="87"/>
      <c r="K9" s="87"/>
      <c r="L9" s="87"/>
    </row>
    <row r="10" spans="1:12" ht="15.75">
      <c r="A10" s="8" t="s">
        <v>26</v>
      </c>
      <c r="B10" s="11">
        <v>0</v>
      </c>
      <c r="C10" s="11">
        <v>0</v>
      </c>
      <c r="D10" s="11">
        <v>5</v>
      </c>
      <c r="E10" s="121">
        <f>(SUM(B10:C10)*100)/(H10)</f>
        <v>0</v>
      </c>
      <c r="F10" s="11">
        <v>0</v>
      </c>
      <c r="G10" s="122">
        <v>0</v>
      </c>
      <c r="H10" s="12">
        <v>71</v>
      </c>
      <c r="I10" s="13">
        <v>0</v>
      </c>
      <c r="J10" s="58">
        <v>0</v>
      </c>
      <c r="K10" s="58">
        <v>0</v>
      </c>
      <c r="L10" s="58">
        <v>0</v>
      </c>
    </row>
    <row r="11" spans="1:12" ht="15.75">
      <c r="A11" s="9" t="s">
        <v>73</v>
      </c>
      <c r="B11" s="13">
        <v>0</v>
      </c>
      <c r="C11" s="13">
        <v>0</v>
      </c>
      <c r="D11" s="13">
        <v>374</v>
      </c>
      <c r="E11" s="123">
        <f>(SUM(B11:C11)*100)/(H11)</f>
        <v>0</v>
      </c>
      <c r="F11" s="13">
        <v>0</v>
      </c>
      <c r="G11" s="58">
        <v>0</v>
      </c>
      <c r="H11" s="14">
        <v>36286</v>
      </c>
      <c r="I11" s="13">
        <v>0</v>
      </c>
      <c r="J11" s="58">
        <v>0</v>
      </c>
      <c r="K11" s="58">
        <v>0</v>
      </c>
      <c r="L11" s="58">
        <v>0</v>
      </c>
    </row>
    <row r="12" spans="1:12" ht="15" customHeight="1" thickBot="1">
      <c r="A12" s="18" t="s">
        <v>74</v>
      </c>
      <c r="B12" s="20">
        <v>0</v>
      </c>
      <c r="C12" s="20">
        <v>140</v>
      </c>
      <c r="D12" s="20">
        <v>4115</v>
      </c>
      <c r="E12" s="124">
        <f>(SUM(B12:C12)*100)/(H12)</f>
        <v>0.04319401207581166</v>
      </c>
      <c r="F12" s="20">
        <v>0</v>
      </c>
      <c r="G12" s="98">
        <v>31</v>
      </c>
      <c r="H12" s="21">
        <v>324119</v>
      </c>
      <c r="I12" s="13">
        <v>0</v>
      </c>
      <c r="J12" s="58">
        <v>0</v>
      </c>
      <c r="K12" s="58">
        <v>0</v>
      </c>
      <c r="L12" s="58">
        <v>7</v>
      </c>
    </row>
    <row r="13" spans="1:12" ht="16.5" thickBot="1">
      <c r="A13" s="19" t="s">
        <v>3</v>
      </c>
      <c r="B13" s="31">
        <f>SUM(B10:B12)</f>
        <v>0</v>
      </c>
      <c r="C13" s="31">
        <f>SUM(C10:C12)</f>
        <v>140</v>
      </c>
      <c r="D13" s="31">
        <f>SUM(D10:D12)</f>
        <v>4494</v>
      </c>
      <c r="E13" s="32">
        <f>(SUM(B13:C13)*100)/H13</f>
        <v>0.038837537034365675</v>
      </c>
      <c r="F13" s="31">
        <f aca="true" t="shared" si="0" ref="F13:L13">SUM(F10:F12)</f>
        <v>0</v>
      </c>
      <c r="G13" s="61">
        <f t="shared" si="0"/>
        <v>31</v>
      </c>
      <c r="H13" s="33">
        <f t="shared" si="0"/>
        <v>360476</v>
      </c>
      <c r="I13" s="33">
        <f t="shared" si="0"/>
        <v>0</v>
      </c>
      <c r="J13" s="33">
        <f t="shared" si="0"/>
        <v>0</v>
      </c>
      <c r="K13" s="33">
        <f t="shared" si="0"/>
        <v>0</v>
      </c>
      <c r="L13" s="33">
        <f t="shared" si="0"/>
        <v>7</v>
      </c>
    </row>
    <row r="14" spans="1:12" ht="26.25" customHeight="1" thickBot="1">
      <c r="A14" s="23" t="s">
        <v>54</v>
      </c>
      <c r="B14" s="24"/>
      <c r="C14" s="24"/>
      <c r="D14" s="24"/>
      <c r="E14" s="30"/>
      <c r="F14" s="24"/>
      <c r="G14" s="24"/>
      <c r="H14" s="22"/>
      <c r="I14" s="93"/>
      <c r="J14" s="87"/>
      <c r="K14" s="87"/>
      <c r="L14" s="87"/>
    </row>
    <row r="15" spans="1:12" ht="24.75" customHeight="1" thickBot="1">
      <c r="A15" s="27" t="s">
        <v>53</v>
      </c>
      <c r="B15" s="25"/>
      <c r="C15" s="25"/>
      <c r="D15" s="25"/>
      <c r="E15" s="29"/>
      <c r="F15" s="25"/>
      <c r="G15" s="25"/>
      <c r="H15" s="26"/>
      <c r="I15" s="94"/>
      <c r="J15" s="88"/>
      <c r="K15" s="88"/>
      <c r="L15" s="88"/>
    </row>
    <row r="16" spans="1:12" ht="16.5" thickBot="1">
      <c r="A16" s="54" t="s">
        <v>24</v>
      </c>
      <c r="B16" s="60">
        <v>0</v>
      </c>
      <c r="C16" s="60">
        <v>6642</v>
      </c>
      <c r="D16" s="60">
        <v>15</v>
      </c>
      <c r="E16" s="125">
        <f>(SUM(B16:C16))*100/H16</f>
        <v>5.1635673860314695</v>
      </c>
      <c r="F16" s="60">
        <v>0</v>
      </c>
      <c r="G16" s="130">
        <v>0</v>
      </c>
      <c r="H16" s="131">
        <v>128632</v>
      </c>
      <c r="I16" s="13">
        <v>0</v>
      </c>
      <c r="J16" s="58">
        <v>0</v>
      </c>
      <c r="K16" s="58">
        <v>419</v>
      </c>
      <c r="L16" s="58">
        <v>0</v>
      </c>
    </row>
    <row r="17" spans="1:12" ht="16.5" thickBot="1">
      <c r="A17" s="50" t="s">
        <v>45</v>
      </c>
      <c r="B17" s="51"/>
      <c r="C17" s="51"/>
      <c r="D17" s="51"/>
      <c r="E17" s="51"/>
      <c r="F17" s="51"/>
      <c r="G17" s="51"/>
      <c r="H17" s="52"/>
      <c r="I17" s="95"/>
      <c r="J17" s="89"/>
      <c r="K17" s="89"/>
      <c r="L17" s="89"/>
    </row>
    <row r="18" spans="1:12" ht="15.75">
      <c r="A18" s="8" t="s">
        <v>33</v>
      </c>
      <c r="B18" s="11">
        <v>537</v>
      </c>
      <c r="C18" s="11">
        <v>49</v>
      </c>
      <c r="D18" s="11">
        <v>0</v>
      </c>
      <c r="E18" s="67">
        <f aca="true" t="shared" si="1" ref="E18:E25">SUM(B18:C18)*100/H18</f>
        <v>159.67302452316076</v>
      </c>
      <c r="F18" s="11">
        <v>0</v>
      </c>
      <c r="G18" s="57">
        <v>0</v>
      </c>
      <c r="H18" s="12">
        <v>367</v>
      </c>
      <c r="I18" s="13"/>
      <c r="J18" s="58"/>
      <c r="K18" s="58"/>
      <c r="L18" s="58"/>
    </row>
    <row r="19" spans="1:12" ht="15.75">
      <c r="A19" s="9" t="s">
        <v>34</v>
      </c>
      <c r="B19" s="13">
        <v>2618</v>
      </c>
      <c r="C19" s="13">
        <v>1453</v>
      </c>
      <c r="D19" s="126">
        <v>32</v>
      </c>
      <c r="E19" s="69">
        <f t="shared" si="1"/>
        <v>83.81717109326745</v>
      </c>
      <c r="F19" s="13">
        <v>0</v>
      </c>
      <c r="G19" s="58">
        <v>2</v>
      </c>
      <c r="H19" s="14">
        <v>4857</v>
      </c>
      <c r="I19" s="13">
        <v>0</v>
      </c>
      <c r="J19" s="58">
        <v>0</v>
      </c>
      <c r="K19" s="58">
        <v>0</v>
      </c>
      <c r="L19" s="58">
        <v>1</v>
      </c>
    </row>
    <row r="20" spans="1:12" ht="15.75">
      <c r="A20" s="9" t="s">
        <v>75</v>
      </c>
      <c r="B20" s="13">
        <v>11353</v>
      </c>
      <c r="C20" s="13">
        <v>51</v>
      </c>
      <c r="D20" s="126">
        <v>0</v>
      </c>
      <c r="E20" s="69">
        <f t="shared" si="1"/>
        <v>185.5515782622844</v>
      </c>
      <c r="F20" s="13">
        <v>0</v>
      </c>
      <c r="G20" s="58">
        <v>4</v>
      </c>
      <c r="H20" s="14">
        <v>6146</v>
      </c>
      <c r="I20" s="13"/>
      <c r="J20" s="58"/>
      <c r="K20" s="58"/>
      <c r="L20" s="58"/>
    </row>
    <row r="21" spans="1:12" s="2" customFormat="1" ht="15.75">
      <c r="A21" s="9" t="s">
        <v>76</v>
      </c>
      <c r="B21" s="13">
        <v>2785</v>
      </c>
      <c r="C21" s="13">
        <v>466</v>
      </c>
      <c r="D21" s="126">
        <v>0</v>
      </c>
      <c r="E21" s="69">
        <f t="shared" si="1"/>
        <v>19.498590535596474</v>
      </c>
      <c r="F21" s="13">
        <v>0</v>
      </c>
      <c r="G21" s="58">
        <v>15</v>
      </c>
      <c r="H21" s="14">
        <v>16673</v>
      </c>
      <c r="I21" s="13">
        <v>5</v>
      </c>
      <c r="J21" s="58">
        <v>0</v>
      </c>
      <c r="K21" s="58">
        <v>47</v>
      </c>
      <c r="L21" s="58">
        <v>13</v>
      </c>
    </row>
    <row r="22" spans="1:12" ht="15.75">
      <c r="A22" s="9" t="s">
        <v>32</v>
      </c>
      <c r="B22" s="13">
        <v>31863</v>
      </c>
      <c r="C22" s="13">
        <v>298</v>
      </c>
      <c r="D22" s="126">
        <v>0</v>
      </c>
      <c r="E22" s="69">
        <f t="shared" si="1"/>
        <v>392.6862026862027</v>
      </c>
      <c r="F22" s="13">
        <v>0</v>
      </c>
      <c r="G22" s="58">
        <v>2</v>
      </c>
      <c r="H22" s="14">
        <v>8190</v>
      </c>
      <c r="I22" s="13">
        <v>61</v>
      </c>
      <c r="J22" s="58">
        <v>0</v>
      </c>
      <c r="K22" s="58">
        <v>141</v>
      </c>
      <c r="L22" s="58">
        <v>1</v>
      </c>
    </row>
    <row r="23" spans="1:12" ht="15.75">
      <c r="A23" s="9" t="s">
        <v>36</v>
      </c>
      <c r="B23" s="13">
        <v>0</v>
      </c>
      <c r="C23" s="13">
        <v>2044</v>
      </c>
      <c r="D23" s="126">
        <v>3</v>
      </c>
      <c r="E23" s="69">
        <f t="shared" si="1"/>
        <v>33.235772357723576</v>
      </c>
      <c r="F23" s="13">
        <v>0</v>
      </c>
      <c r="G23" s="58">
        <v>0</v>
      </c>
      <c r="H23" s="14">
        <v>6150</v>
      </c>
      <c r="I23" s="13"/>
      <c r="J23" s="58"/>
      <c r="K23" s="58"/>
      <c r="L23" s="58"/>
    </row>
    <row r="24" spans="1:12" ht="16.5" thickBot="1">
      <c r="A24" s="18" t="s">
        <v>77</v>
      </c>
      <c r="B24" s="20">
        <v>2089</v>
      </c>
      <c r="C24" s="20">
        <v>517</v>
      </c>
      <c r="D24" s="60">
        <v>42</v>
      </c>
      <c r="E24" s="73">
        <f t="shared" si="1"/>
        <v>65.31328320802005</v>
      </c>
      <c r="F24" s="20">
        <v>0</v>
      </c>
      <c r="G24" s="98">
        <v>5</v>
      </c>
      <c r="H24" s="21">
        <v>3990</v>
      </c>
      <c r="I24" s="13">
        <v>35</v>
      </c>
      <c r="J24" s="58">
        <v>5</v>
      </c>
      <c r="K24" s="58">
        <v>13</v>
      </c>
      <c r="L24" s="58">
        <v>3</v>
      </c>
    </row>
    <row r="25" spans="1:12" ht="16.5" thickBot="1">
      <c r="A25" s="19" t="s">
        <v>3</v>
      </c>
      <c r="B25" s="31">
        <f>SUM(B18:B24)</f>
        <v>51245</v>
      </c>
      <c r="C25" s="31">
        <f>SUM(C18:C24)</f>
        <v>4878</v>
      </c>
      <c r="D25" s="31">
        <f>SUM(D18:D24)</f>
        <v>77</v>
      </c>
      <c r="E25" s="34">
        <f t="shared" si="1"/>
        <v>121.02516550579001</v>
      </c>
      <c r="F25" s="31">
        <f aca="true" t="shared" si="2" ref="F25:L25">SUM(F18:F24)</f>
        <v>0</v>
      </c>
      <c r="G25" s="62">
        <f t="shared" si="2"/>
        <v>28</v>
      </c>
      <c r="H25" s="33">
        <f t="shared" si="2"/>
        <v>46373</v>
      </c>
      <c r="I25" s="33">
        <f t="shared" si="2"/>
        <v>101</v>
      </c>
      <c r="J25" s="33">
        <f t="shared" si="2"/>
        <v>5</v>
      </c>
      <c r="K25" s="33">
        <f t="shared" si="2"/>
        <v>201</v>
      </c>
      <c r="L25" s="33">
        <f t="shared" si="2"/>
        <v>18</v>
      </c>
    </row>
    <row r="26" spans="1:12" ht="16.5" thickBot="1">
      <c r="A26" s="50" t="s">
        <v>41</v>
      </c>
      <c r="B26" s="51"/>
      <c r="C26" s="51"/>
      <c r="D26" s="51"/>
      <c r="E26" s="51"/>
      <c r="F26" s="51"/>
      <c r="G26" s="51"/>
      <c r="H26" s="52"/>
      <c r="I26" s="95"/>
      <c r="J26" s="89"/>
      <c r="K26" s="89"/>
      <c r="L26" s="89"/>
    </row>
    <row r="27" spans="1:12" s="4" customFormat="1" ht="15.75">
      <c r="A27" s="8" t="s">
        <v>5</v>
      </c>
      <c r="B27" s="127">
        <v>0</v>
      </c>
      <c r="C27" s="11">
        <v>3</v>
      </c>
      <c r="D27" s="11">
        <v>30</v>
      </c>
      <c r="E27" s="67">
        <f aca="true" t="shared" si="3" ref="E27:E36">SUM(B27:C27)*100/H27</f>
        <v>0.026331958219959626</v>
      </c>
      <c r="F27" s="11">
        <v>0</v>
      </c>
      <c r="G27" s="57">
        <v>0</v>
      </c>
      <c r="H27" s="99">
        <v>11393</v>
      </c>
      <c r="I27" s="96"/>
      <c r="J27" s="90"/>
      <c r="K27" s="108">
        <v>29</v>
      </c>
      <c r="L27" s="90"/>
    </row>
    <row r="28" spans="1:12" ht="15.75">
      <c r="A28" s="9" t="s">
        <v>78</v>
      </c>
      <c r="B28" s="56">
        <v>4893</v>
      </c>
      <c r="C28" s="13">
        <v>327</v>
      </c>
      <c r="D28" s="126">
        <v>0</v>
      </c>
      <c r="E28" s="69">
        <f t="shared" si="3"/>
        <v>49.01868720067612</v>
      </c>
      <c r="F28" s="13">
        <v>0</v>
      </c>
      <c r="G28" s="122">
        <v>10</v>
      </c>
      <c r="H28" s="71">
        <v>10649</v>
      </c>
      <c r="I28" s="97">
        <v>16</v>
      </c>
      <c r="J28" s="91">
        <v>0</v>
      </c>
      <c r="K28" s="91">
        <v>274</v>
      </c>
      <c r="L28" s="91">
        <v>30</v>
      </c>
    </row>
    <row r="29" spans="1:12" ht="15.75">
      <c r="A29" s="9" t="s">
        <v>79</v>
      </c>
      <c r="B29" s="56">
        <v>9700</v>
      </c>
      <c r="C29" s="13">
        <v>483</v>
      </c>
      <c r="D29" s="126">
        <v>10</v>
      </c>
      <c r="E29" s="69">
        <f t="shared" si="3"/>
        <v>3689.4927536231885</v>
      </c>
      <c r="F29" s="13">
        <v>0</v>
      </c>
      <c r="G29" s="58">
        <v>14</v>
      </c>
      <c r="H29" s="70">
        <v>276</v>
      </c>
      <c r="I29" s="97"/>
      <c r="J29" s="91"/>
      <c r="K29" s="91"/>
      <c r="L29" s="91"/>
    </row>
    <row r="30" spans="1:12" ht="15.75">
      <c r="A30" s="9" t="s">
        <v>80</v>
      </c>
      <c r="B30" s="56">
        <v>30845</v>
      </c>
      <c r="C30" s="13">
        <v>379</v>
      </c>
      <c r="D30" s="126">
        <v>0</v>
      </c>
      <c r="E30" s="69">
        <f t="shared" si="3"/>
        <v>6629.299363057325</v>
      </c>
      <c r="F30" s="13">
        <v>0</v>
      </c>
      <c r="G30" s="58">
        <v>1</v>
      </c>
      <c r="H30" s="70">
        <v>471</v>
      </c>
      <c r="I30" s="97"/>
      <c r="J30" s="91"/>
      <c r="K30" s="91"/>
      <c r="L30" s="91"/>
    </row>
    <row r="31" spans="1:12" ht="15.75" customHeight="1">
      <c r="A31" s="10" t="s">
        <v>6</v>
      </c>
      <c r="B31" s="56">
        <v>2955</v>
      </c>
      <c r="C31" s="13">
        <v>5</v>
      </c>
      <c r="D31" s="13">
        <v>0</v>
      </c>
      <c r="E31" s="69">
        <f t="shared" si="3"/>
        <v>27.28613569321534</v>
      </c>
      <c r="F31" s="13">
        <v>0</v>
      </c>
      <c r="G31" s="122">
        <v>1</v>
      </c>
      <c r="H31" s="71">
        <v>10848</v>
      </c>
      <c r="I31" s="97"/>
      <c r="J31" s="91"/>
      <c r="K31" s="91"/>
      <c r="L31" s="91"/>
    </row>
    <row r="32" spans="1:12" ht="15.75" customHeight="1">
      <c r="A32" s="9" t="s">
        <v>81</v>
      </c>
      <c r="B32" s="56">
        <v>36680</v>
      </c>
      <c r="C32" s="13">
        <v>12</v>
      </c>
      <c r="D32" s="13">
        <v>0</v>
      </c>
      <c r="E32" s="69">
        <f t="shared" si="3"/>
        <v>9265.656565656565</v>
      </c>
      <c r="F32" s="13">
        <v>0</v>
      </c>
      <c r="G32" s="58">
        <v>14</v>
      </c>
      <c r="H32" s="70">
        <v>396</v>
      </c>
      <c r="I32" s="97"/>
      <c r="J32" s="91"/>
      <c r="K32" s="91"/>
      <c r="L32" s="91"/>
    </row>
    <row r="33" spans="1:12" ht="18" customHeight="1">
      <c r="A33" s="9" t="s">
        <v>39</v>
      </c>
      <c r="B33" s="56">
        <v>0</v>
      </c>
      <c r="C33" s="13">
        <v>34070</v>
      </c>
      <c r="D33" s="13">
        <v>1</v>
      </c>
      <c r="E33" s="69">
        <f t="shared" si="3"/>
        <v>925.5637055148057</v>
      </c>
      <c r="F33" s="13">
        <v>5</v>
      </c>
      <c r="G33" s="122">
        <v>4</v>
      </c>
      <c r="H33" s="71">
        <v>3681</v>
      </c>
      <c r="I33" s="97">
        <v>0</v>
      </c>
      <c r="J33" s="91">
        <v>1</v>
      </c>
      <c r="K33" s="91">
        <v>11</v>
      </c>
      <c r="L33" s="91">
        <v>34</v>
      </c>
    </row>
    <row r="34" spans="1:12" ht="16.5" customHeight="1">
      <c r="A34" s="9" t="s">
        <v>82</v>
      </c>
      <c r="B34" s="56">
        <v>900</v>
      </c>
      <c r="C34" s="13">
        <v>61</v>
      </c>
      <c r="D34" s="13">
        <v>0</v>
      </c>
      <c r="E34" s="69">
        <f t="shared" si="3"/>
        <v>10677.777777777777</v>
      </c>
      <c r="F34" s="13">
        <v>0</v>
      </c>
      <c r="G34" s="122">
        <v>0</v>
      </c>
      <c r="H34" s="100">
        <v>9</v>
      </c>
      <c r="I34" s="96"/>
      <c r="J34" s="90"/>
      <c r="K34" s="90"/>
      <c r="L34" s="90"/>
    </row>
    <row r="35" spans="1:12" ht="16.5" thickBot="1">
      <c r="A35" s="18" t="s">
        <v>83</v>
      </c>
      <c r="B35" s="114">
        <v>2825</v>
      </c>
      <c r="C35" s="20">
        <v>200</v>
      </c>
      <c r="D35" s="20">
        <v>0</v>
      </c>
      <c r="E35" s="73">
        <f t="shared" si="3"/>
        <v>8402.777777777777</v>
      </c>
      <c r="F35" s="20">
        <v>0</v>
      </c>
      <c r="G35" s="98">
        <v>0</v>
      </c>
      <c r="H35" s="72">
        <v>36</v>
      </c>
      <c r="I35" s="96"/>
      <c r="J35" s="90"/>
      <c r="K35" s="90"/>
      <c r="L35" s="90"/>
    </row>
    <row r="36" spans="1:12" ht="16.5" thickBot="1">
      <c r="A36" s="19" t="s">
        <v>3</v>
      </c>
      <c r="B36" s="35">
        <f>SUM(B27:B35)</f>
        <v>88798</v>
      </c>
      <c r="C36" s="36">
        <f>SUM(C27:C35)</f>
        <v>35540</v>
      </c>
      <c r="D36" s="37">
        <f>SUM(D27:D35)</f>
        <v>41</v>
      </c>
      <c r="E36" s="38">
        <f t="shared" si="3"/>
        <v>329.29367832834555</v>
      </c>
      <c r="F36" s="39">
        <f aca="true" t="shared" si="4" ref="F36:L36">SUM(F27:F35)</f>
        <v>5</v>
      </c>
      <c r="G36" s="63">
        <f t="shared" si="4"/>
        <v>44</v>
      </c>
      <c r="H36" s="40">
        <f t="shared" si="4"/>
        <v>37759</v>
      </c>
      <c r="I36" s="40">
        <f t="shared" si="4"/>
        <v>16</v>
      </c>
      <c r="J36" s="40">
        <f t="shared" si="4"/>
        <v>1</v>
      </c>
      <c r="K36" s="40">
        <f t="shared" si="4"/>
        <v>314</v>
      </c>
      <c r="L36" s="40">
        <f t="shared" si="4"/>
        <v>64</v>
      </c>
    </row>
    <row r="37" spans="1:12" ht="16.5" thickBot="1">
      <c r="A37" s="50" t="s">
        <v>46</v>
      </c>
      <c r="B37" s="51"/>
      <c r="C37" s="51"/>
      <c r="D37" s="51"/>
      <c r="E37" s="51"/>
      <c r="F37" s="51"/>
      <c r="G37" s="51"/>
      <c r="H37" s="52"/>
      <c r="I37" s="95"/>
      <c r="J37" s="89"/>
      <c r="K37" s="89"/>
      <c r="L37" s="89"/>
    </row>
    <row r="38" spans="1:12" ht="16.5" customHeight="1">
      <c r="A38" s="8" t="s">
        <v>49</v>
      </c>
      <c r="B38" s="11">
        <v>718</v>
      </c>
      <c r="C38" s="11">
        <v>129</v>
      </c>
      <c r="D38" s="11">
        <v>4</v>
      </c>
      <c r="E38" s="67">
        <f aca="true" t="shared" si="5" ref="E38:E44">SUM(B38:C38)*100/H38</f>
        <v>7.779206465833946</v>
      </c>
      <c r="F38" s="11">
        <v>0</v>
      </c>
      <c r="G38" s="57">
        <v>3</v>
      </c>
      <c r="H38" s="12">
        <v>10888</v>
      </c>
      <c r="I38" s="15"/>
      <c r="J38" s="16"/>
      <c r="K38" s="16"/>
      <c r="L38" s="16"/>
    </row>
    <row r="39" spans="1:12" ht="15.75">
      <c r="A39" s="9" t="s">
        <v>38</v>
      </c>
      <c r="B39" s="13">
        <v>96546</v>
      </c>
      <c r="C39" s="13">
        <v>8826</v>
      </c>
      <c r="D39" s="13">
        <v>0</v>
      </c>
      <c r="E39" s="69">
        <f t="shared" si="5"/>
        <v>216.57417684054755</v>
      </c>
      <c r="F39" s="13">
        <v>0</v>
      </c>
      <c r="G39" s="58">
        <v>58</v>
      </c>
      <c r="H39" s="14">
        <v>48654</v>
      </c>
      <c r="I39" s="101">
        <v>195</v>
      </c>
      <c r="J39" s="102">
        <v>216</v>
      </c>
      <c r="K39" s="102">
        <v>417</v>
      </c>
      <c r="L39" s="16">
        <v>0</v>
      </c>
    </row>
    <row r="40" spans="1:12" ht="16.5" customHeight="1">
      <c r="A40" s="9" t="s">
        <v>84</v>
      </c>
      <c r="B40" s="129">
        <v>2722</v>
      </c>
      <c r="C40" s="129">
        <v>812</v>
      </c>
      <c r="D40" s="13">
        <v>15</v>
      </c>
      <c r="E40" s="69">
        <f t="shared" si="5"/>
        <v>21.568507781507478</v>
      </c>
      <c r="F40" s="13">
        <v>0</v>
      </c>
      <c r="G40" s="58">
        <v>0</v>
      </c>
      <c r="H40" s="14">
        <v>16385</v>
      </c>
      <c r="I40" s="15"/>
      <c r="J40" s="16"/>
      <c r="K40" s="16"/>
      <c r="L40" s="16"/>
    </row>
    <row r="41" spans="1:12" ht="18.75" customHeight="1">
      <c r="A41" s="9" t="s">
        <v>23</v>
      </c>
      <c r="B41" s="13">
        <v>0</v>
      </c>
      <c r="C41" s="13">
        <v>145</v>
      </c>
      <c r="D41" s="13">
        <v>18</v>
      </c>
      <c r="E41" s="69">
        <f t="shared" si="5"/>
        <v>0.46216612481672725</v>
      </c>
      <c r="F41" s="13">
        <v>0</v>
      </c>
      <c r="G41" s="58">
        <v>0</v>
      </c>
      <c r="H41" s="14">
        <v>31374</v>
      </c>
      <c r="I41" s="15"/>
      <c r="J41" s="16"/>
      <c r="K41" s="16"/>
      <c r="L41" s="16"/>
    </row>
    <row r="42" spans="1:12" ht="18" customHeight="1" thickBot="1">
      <c r="A42" s="18" t="s">
        <v>85</v>
      </c>
      <c r="B42" s="20">
        <v>59147</v>
      </c>
      <c r="C42" s="20">
        <v>2380</v>
      </c>
      <c r="D42" s="20">
        <v>0</v>
      </c>
      <c r="E42" s="73">
        <f t="shared" si="5"/>
        <v>195.20606618230275</v>
      </c>
      <c r="F42" s="20">
        <v>0</v>
      </c>
      <c r="G42" s="98">
        <v>0</v>
      </c>
      <c r="H42" s="21">
        <v>31519</v>
      </c>
      <c r="I42" s="15"/>
      <c r="J42" s="16"/>
      <c r="K42" s="16"/>
      <c r="L42" s="16"/>
    </row>
    <row r="43" spans="1:12" ht="16.5" customHeight="1" thickBot="1">
      <c r="A43" s="19" t="s">
        <v>3</v>
      </c>
      <c r="B43" s="31">
        <f>SUM(B38:B42)</f>
        <v>159133</v>
      </c>
      <c r="C43" s="31">
        <f>SUM(C38:C42)</f>
        <v>12292</v>
      </c>
      <c r="D43" s="31">
        <f>SUM(D38:D42)</f>
        <v>37</v>
      </c>
      <c r="E43" s="32">
        <f t="shared" si="5"/>
        <v>123.48724967583922</v>
      </c>
      <c r="F43" s="31">
        <f aca="true" t="shared" si="6" ref="F43:L43">SUM(F38:F42)</f>
        <v>0</v>
      </c>
      <c r="G43" s="39">
        <f t="shared" si="6"/>
        <v>61</v>
      </c>
      <c r="H43" s="33">
        <f t="shared" si="6"/>
        <v>138820</v>
      </c>
      <c r="I43" s="33">
        <f t="shared" si="6"/>
        <v>195</v>
      </c>
      <c r="J43" s="33">
        <f t="shared" si="6"/>
        <v>216</v>
      </c>
      <c r="K43" s="33">
        <f t="shared" si="6"/>
        <v>417</v>
      </c>
      <c r="L43" s="33">
        <f t="shared" si="6"/>
        <v>0</v>
      </c>
    </row>
    <row r="44" spans="1:12" ht="18.75" customHeight="1" thickBot="1">
      <c r="A44" s="54" t="s">
        <v>86</v>
      </c>
      <c r="B44" s="64">
        <v>200465</v>
      </c>
      <c r="C44" s="64">
        <v>109596</v>
      </c>
      <c r="D44" s="64">
        <v>0</v>
      </c>
      <c r="E44" s="65">
        <f t="shared" si="5"/>
        <v>147.9524545732173</v>
      </c>
      <c r="F44" s="64">
        <v>6</v>
      </c>
      <c r="G44" s="130">
        <v>2159</v>
      </c>
      <c r="H44" s="134">
        <v>209568</v>
      </c>
      <c r="I44" s="15">
        <v>9289</v>
      </c>
      <c r="J44" s="16">
        <v>2989</v>
      </c>
      <c r="K44" s="16"/>
      <c r="L44" s="16"/>
    </row>
    <row r="45" spans="1:12" ht="18.75" customHeight="1" thickBot="1">
      <c r="A45" s="50" t="s">
        <v>50</v>
      </c>
      <c r="B45" s="51"/>
      <c r="C45" s="51"/>
      <c r="D45" s="51"/>
      <c r="E45" s="51"/>
      <c r="F45" s="51"/>
      <c r="G45" s="51"/>
      <c r="H45" s="52"/>
      <c r="I45" s="95"/>
      <c r="J45" s="89"/>
      <c r="K45" s="89"/>
      <c r="L45" s="89"/>
    </row>
    <row r="46" spans="1:12" ht="18.75" customHeight="1">
      <c r="A46" s="8" t="s">
        <v>72</v>
      </c>
      <c r="B46" s="57">
        <v>1821</v>
      </c>
      <c r="C46" s="57">
        <v>26</v>
      </c>
      <c r="D46" s="57">
        <v>27</v>
      </c>
      <c r="E46" s="67">
        <f>SUM(B46:C46)*100/H46</f>
        <v>4.212374848906425</v>
      </c>
      <c r="F46" s="57">
        <v>0</v>
      </c>
      <c r="G46" s="132">
        <v>1</v>
      </c>
      <c r="H46" s="109">
        <v>43847</v>
      </c>
      <c r="I46" s="15"/>
      <c r="J46" s="16"/>
      <c r="K46" s="16"/>
      <c r="L46" s="16"/>
    </row>
    <row r="47" spans="1:12" ht="18.75" customHeight="1">
      <c r="A47" s="9" t="s">
        <v>22</v>
      </c>
      <c r="B47" s="58">
        <v>0</v>
      </c>
      <c r="C47" s="58">
        <v>0</v>
      </c>
      <c r="D47" s="58">
        <v>29</v>
      </c>
      <c r="E47" s="69">
        <f>SUM(B47:C47)*100/H47</f>
        <v>0</v>
      </c>
      <c r="F47" s="58">
        <v>0</v>
      </c>
      <c r="G47" s="110">
        <v>0</v>
      </c>
      <c r="H47" s="111">
        <v>18132</v>
      </c>
      <c r="I47" s="15"/>
      <c r="J47" s="16"/>
      <c r="K47" s="16"/>
      <c r="L47" s="16"/>
    </row>
    <row r="48" spans="1:12" ht="18.75" customHeight="1">
      <c r="A48" s="9" t="s">
        <v>25</v>
      </c>
      <c r="B48" s="58">
        <v>583</v>
      </c>
      <c r="C48" s="58">
        <v>12</v>
      </c>
      <c r="D48" s="58">
        <v>0</v>
      </c>
      <c r="E48" s="69">
        <f>SUM(B48:C48)*100/H48</f>
        <v>8.847583643122677</v>
      </c>
      <c r="F48" s="58">
        <v>0</v>
      </c>
      <c r="G48" s="110">
        <v>2</v>
      </c>
      <c r="H48" s="111">
        <v>6725</v>
      </c>
      <c r="I48" s="15"/>
      <c r="J48" s="16"/>
      <c r="K48" s="16"/>
      <c r="L48" s="16"/>
    </row>
    <row r="49" spans="1:12" ht="18.75" customHeight="1" thickBot="1">
      <c r="A49" s="18" t="s">
        <v>37</v>
      </c>
      <c r="B49" s="59">
        <v>0</v>
      </c>
      <c r="C49" s="59">
        <v>0</v>
      </c>
      <c r="D49" s="59">
        <v>1</v>
      </c>
      <c r="E49" s="73">
        <f>SUM(B49:C49)*100/H49</f>
        <v>0</v>
      </c>
      <c r="F49" s="59">
        <v>0</v>
      </c>
      <c r="G49" s="112">
        <v>0</v>
      </c>
      <c r="H49" s="113">
        <v>344</v>
      </c>
      <c r="I49" s="15"/>
      <c r="J49" s="16"/>
      <c r="K49" s="16"/>
      <c r="L49" s="16"/>
    </row>
    <row r="50" spans="1:12" ht="18.75" customHeight="1" thickBot="1">
      <c r="A50" s="19" t="s">
        <v>3</v>
      </c>
      <c r="B50" s="39">
        <f>SUM(B46:B49)</f>
        <v>2404</v>
      </c>
      <c r="C50" s="39">
        <f>SUM(C46:C49)</f>
        <v>38</v>
      </c>
      <c r="D50" s="39">
        <f>SUM(D46:D49)</f>
        <v>57</v>
      </c>
      <c r="E50" s="41">
        <f>SUM(B50:C50)*100/H50</f>
        <v>3.5366701425095584</v>
      </c>
      <c r="F50" s="39">
        <f aca="true" t="shared" si="7" ref="F50:L50">SUM(F46:F49)</f>
        <v>0</v>
      </c>
      <c r="G50" s="63">
        <f t="shared" si="7"/>
        <v>3</v>
      </c>
      <c r="H50" s="42">
        <f t="shared" si="7"/>
        <v>69048</v>
      </c>
      <c r="I50" s="42">
        <f t="shared" si="7"/>
        <v>0</v>
      </c>
      <c r="J50" s="42">
        <f t="shared" si="7"/>
        <v>0</v>
      </c>
      <c r="K50" s="42">
        <f t="shared" si="7"/>
        <v>0</v>
      </c>
      <c r="L50" s="42">
        <f t="shared" si="7"/>
        <v>0</v>
      </c>
    </row>
    <row r="51" spans="1:12" ht="24.75" customHeight="1" thickBot="1">
      <c r="A51" s="27" t="s">
        <v>7</v>
      </c>
      <c r="B51" s="25"/>
      <c r="C51" s="25"/>
      <c r="D51" s="25"/>
      <c r="E51" s="29"/>
      <c r="F51" s="25"/>
      <c r="G51" s="25"/>
      <c r="H51" s="26"/>
      <c r="I51" s="94"/>
      <c r="J51" s="88"/>
      <c r="K51" s="88"/>
      <c r="L51" s="88"/>
    </row>
    <row r="52" spans="1:12" ht="18" customHeight="1">
      <c r="A52" s="115" t="s">
        <v>8</v>
      </c>
      <c r="B52" s="133">
        <v>44</v>
      </c>
      <c r="C52" s="11">
        <v>7</v>
      </c>
      <c r="D52" s="11">
        <v>1</v>
      </c>
      <c r="E52" s="67">
        <f aca="true" t="shared" si="8" ref="E52:E75">SUM(B52:C52)*100/H52</f>
        <v>300</v>
      </c>
      <c r="F52" s="11">
        <v>0</v>
      </c>
      <c r="G52" s="57">
        <v>0</v>
      </c>
      <c r="H52" s="68">
        <v>17</v>
      </c>
      <c r="I52" s="97"/>
      <c r="J52" s="91"/>
      <c r="K52" s="91"/>
      <c r="L52" s="91"/>
    </row>
    <row r="53" spans="1:12" ht="15.75">
      <c r="A53" s="116" t="s">
        <v>18</v>
      </c>
      <c r="B53" s="56">
        <v>393</v>
      </c>
      <c r="C53" s="13">
        <v>14</v>
      </c>
      <c r="D53" s="13">
        <v>2</v>
      </c>
      <c r="E53" s="69">
        <f t="shared" si="8"/>
        <v>432.97872340425533</v>
      </c>
      <c r="F53" s="13">
        <v>0</v>
      </c>
      <c r="G53" s="58">
        <v>0</v>
      </c>
      <c r="H53" s="70">
        <v>94</v>
      </c>
      <c r="I53" s="97"/>
      <c r="J53" s="91"/>
      <c r="K53" s="91"/>
      <c r="L53" s="91"/>
    </row>
    <row r="54" spans="1:12" ht="15.75" customHeight="1">
      <c r="A54" s="116" t="s">
        <v>28</v>
      </c>
      <c r="B54" s="56">
        <v>614</v>
      </c>
      <c r="C54" s="13">
        <v>28</v>
      </c>
      <c r="D54" s="13">
        <v>7</v>
      </c>
      <c r="E54" s="69">
        <f t="shared" si="8"/>
        <v>563.1578947368421</v>
      </c>
      <c r="F54" s="13">
        <v>0</v>
      </c>
      <c r="G54" s="58">
        <v>0</v>
      </c>
      <c r="H54" s="70">
        <v>114</v>
      </c>
      <c r="I54" s="97">
        <v>0</v>
      </c>
      <c r="J54" s="91">
        <v>0</v>
      </c>
      <c r="K54" s="91"/>
      <c r="L54" s="91"/>
    </row>
    <row r="55" spans="1:12" ht="15.75">
      <c r="A55" s="116" t="s">
        <v>30</v>
      </c>
      <c r="B55" s="56">
        <v>0</v>
      </c>
      <c r="C55" s="13">
        <v>21</v>
      </c>
      <c r="D55" s="13">
        <v>3</v>
      </c>
      <c r="E55" s="69">
        <f t="shared" si="8"/>
        <v>5.343511450381679</v>
      </c>
      <c r="F55" s="13">
        <v>0</v>
      </c>
      <c r="G55" s="58">
        <v>0</v>
      </c>
      <c r="H55" s="70">
        <v>393</v>
      </c>
      <c r="I55" s="97">
        <v>0</v>
      </c>
      <c r="J55" s="91">
        <v>0</v>
      </c>
      <c r="K55" s="91">
        <v>0</v>
      </c>
      <c r="L55" s="91">
        <v>0</v>
      </c>
    </row>
    <row r="56" spans="1:12" ht="15.75">
      <c r="A56" s="116" t="s">
        <v>9</v>
      </c>
      <c r="B56" s="56">
        <v>653</v>
      </c>
      <c r="C56" s="13">
        <v>37</v>
      </c>
      <c r="D56" s="13">
        <v>0</v>
      </c>
      <c r="E56" s="69">
        <f t="shared" si="8"/>
        <v>237.11340206185568</v>
      </c>
      <c r="F56" s="13">
        <v>0</v>
      </c>
      <c r="G56" s="58">
        <v>0</v>
      </c>
      <c r="H56" s="70">
        <v>291</v>
      </c>
      <c r="I56" s="97"/>
      <c r="J56" s="91"/>
      <c r="K56" s="91"/>
      <c r="L56" s="91"/>
    </row>
    <row r="57" spans="1:12" ht="15.75">
      <c r="A57" s="116" t="s">
        <v>87</v>
      </c>
      <c r="B57" s="56">
        <v>0</v>
      </c>
      <c r="C57" s="13">
        <v>85</v>
      </c>
      <c r="D57" s="13">
        <v>0</v>
      </c>
      <c r="E57" s="69">
        <f t="shared" si="8"/>
        <v>340</v>
      </c>
      <c r="F57" s="13">
        <v>0</v>
      </c>
      <c r="G57" s="58">
        <v>0</v>
      </c>
      <c r="H57" s="70">
        <v>25</v>
      </c>
      <c r="I57" s="97">
        <v>0</v>
      </c>
      <c r="J57" s="91">
        <v>0</v>
      </c>
      <c r="K57" s="91"/>
      <c r="L57" s="91"/>
    </row>
    <row r="58" spans="1:12" ht="15.75">
      <c r="A58" s="116" t="s">
        <v>10</v>
      </c>
      <c r="B58" s="56">
        <v>201</v>
      </c>
      <c r="C58" s="13">
        <v>29</v>
      </c>
      <c r="D58" s="13">
        <v>10</v>
      </c>
      <c r="E58" s="69">
        <f t="shared" si="8"/>
        <v>403.50877192982455</v>
      </c>
      <c r="F58" s="13">
        <v>0</v>
      </c>
      <c r="G58" s="58">
        <v>0</v>
      </c>
      <c r="H58" s="70">
        <v>57</v>
      </c>
      <c r="I58" s="97"/>
      <c r="J58" s="91"/>
      <c r="K58" s="91"/>
      <c r="L58" s="91"/>
    </row>
    <row r="59" spans="1:12" ht="15.75">
      <c r="A59" s="116" t="s">
        <v>11</v>
      </c>
      <c r="B59" s="56">
        <v>0</v>
      </c>
      <c r="C59" s="13">
        <v>820</v>
      </c>
      <c r="D59" s="13">
        <v>0</v>
      </c>
      <c r="E59" s="69">
        <f t="shared" si="8"/>
        <v>550.3355704697987</v>
      </c>
      <c r="F59" s="13">
        <v>0</v>
      </c>
      <c r="G59" s="58">
        <v>0</v>
      </c>
      <c r="H59" s="70">
        <v>149</v>
      </c>
      <c r="I59" s="97">
        <v>0</v>
      </c>
      <c r="J59" s="91">
        <v>0</v>
      </c>
      <c r="K59" s="91"/>
      <c r="L59" s="91"/>
    </row>
    <row r="60" spans="1:12" ht="15.75">
      <c r="A60" s="116" t="s">
        <v>12</v>
      </c>
      <c r="B60" s="56">
        <v>1150</v>
      </c>
      <c r="C60" s="13">
        <v>79</v>
      </c>
      <c r="D60" s="13">
        <v>0</v>
      </c>
      <c r="E60" s="69">
        <f t="shared" si="8"/>
        <v>1660.8108108108108</v>
      </c>
      <c r="F60" s="13">
        <v>0</v>
      </c>
      <c r="G60" s="58">
        <v>0</v>
      </c>
      <c r="H60" s="70">
        <v>74</v>
      </c>
      <c r="I60" s="97"/>
      <c r="J60" s="91"/>
      <c r="K60" s="91"/>
      <c r="L60" s="91"/>
    </row>
    <row r="61" spans="1:12" ht="15.75" customHeight="1">
      <c r="A61" s="116" t="s">
        <v>88</v>
      </c>
      <c r="B61" s="56">
        <v>314</v>
      </c>
      <c r="C61" s="13">
        <v>108</v>
      </c>
      <c r="D61" s="13">
        <v>0</v>
      </c>
      <c r="E61" s="69">
        <f t="shared" si="8"/>
        <v>380.1801801801802</v>
      </c>
      <c r="F61" s="13">
        <v>0</v>
      </c>
      <c r="G61" s="58">
        <v>1</v>
      </c>
      <c r="H61" s="70">
        <v>111</v>
      </c>
      <c r="I61" s="97">
        <v>8</v>
      </c>
      <c r="J61" s="91"/>
      <c r="K61" s="91"/>
      <c r="L61" s="91"/>
    </row>
    <row r="62" spans="1:12" ht="15.75" customHeight="1">
      <c r="A62" s="117" t="s">
        <v>4</v>
      </c>
      <c r="B62" s="56">
        <v>0</v>
      </c>
      <c r="C62" s="13">
        <v>6</v>
      </c>
      <c r="D62" s="13">
        <v>0</v>
      </c>
      <c r="E62" s="69">
        <f t="shared" si="8"/>
        <v>0.7782101167315175</v>
      </c>
      <c r="F62" s="13">
        <v>0</v>
      </c>
      <c r="G62" s="122">
        <v>0</v>
      </c>
      <c r="H62" s="71">
        <v>771</v>
      </c>
      <c r="I62" s="97"/>
      <c r="J62" s="91"/>
      <c r="K62" s="91"/>
      <c r="L62" s="91"/>
    </row>
    <row r="63" spans="1:12" ht="15.75" customHeight="1">
      <c r="A63" s="116" t="s">
        <v>13</v>
      </c>
      <c r="B63" s="56">
        <v>7052</v>
      </c>
      <c r="C63" s="13">
        <v>186</v>
      </c>
      <c r="D63" s="13">
        <v>0</v>
      </c>
      <c r="E63" s="69">
        <f t="shared" si="8"/>
        <v>258.2233321441313</v>
      </c>
      <c r="F63" s="13">
        <v>0</v>
      </c>
      <c r="G63" s="122">
        <v>0</v>
      </c>
      <c r="H63" s="71">
        <v>2803</v>
      </c>
      <c r="I63" s="97"/>
      <c r="J63" s="91"/>
      <c r="K63" s="91"/>
      <c r="L63" s="91"/>
    </row>
    <row r="64" spans="1:12" ht="15.75">
      <c r="A64" s="116" t="s">
        <v>31</v>
      </c>
      <c r="B64" s="56">
        <v>0</v>
      </c>
      <c r="C64" s="13">
        <v>2</v>
      </c>
      <c r="D64" s="13">
        <v>0</v>
      </c>
      <c r="E64" s="69">
        <f t="shared" si="8"/>
        <v>40</v>
      </c>
      <c r="F64" s="13">
        <v>0</v>
      </c>
      <c r="G64" s="58">
        <v>0</v>
      </c>
      <c r="H64" s="70">
        <v>5</v>
      </c>
      <c r="I64" s="97"/>
      <c r="J64" s="91"/>
      <c r="K64" s="91"/>
      <c r="L64" s="91"/>
    </row>
    <row r="65" spans="1:12" ht="16.5" customHeight="1">
      <c r="A65" s="116" t="s">
        <v>16</v>
      </c>
      <c r="B65" s="56">
        <v>532</v>
      </c>
      <c r="C65" s="13">
        <v>26</v>
      </c>
      <c r="D65" s="13">
        <v>0</v>
      </c>
      <c r="E65" s="69">
        <f t="shared" si="8"/>
        <v>1073.076923076923</v>
      </c>
      <c r="F65" s="13">
        <v>0</v>
      </c>
      <c r="G65" s="58">
        <v>0</v>
      </c>
      <c r="H65" s="70">
        <v>52</v>
      </c>
      <c r="I65" s="97"/>
      <c r="J65" s="91"/>
      <c r="K65" s="91"/>
      <c r="L65" s="91"/>
    </row>
    <row r="66" spans="1:12" ht="15.75" customHeight="1">
      <c r="A66" s="116" t="s">
        <v>14</v>
      </c>
      <c r="B66" s="56">
        <v>822</v>
      </c>
      <c r="C66" s="13">
        <v>50</v>
      </c>
      <c r="D66" s="13">
        <v>0</v>
      </c>
      <c r="E66" s="69">
        <f t="shared" si="8"/>
        <v>531.7073170731708</v>
      </c>
      <c r="F66" s="13">
        <v>0</v>
      </c>
      <c r="G66" s="58">
        <v>0</v>
      </c>
      <c r="H66" s="70">
        <v>164</v>
      </c>
      <c r="I66" s="97"/>
      <c r="J66" s="91"/>
      <c r="K66" s="91"/>
      <c r="L66" s="91"/>
    </row>
    <row r="67" spans="1:12" ht="16.5" customHeight="1">
      <c r="A67" s="116" t="s">
        <v>17</v>
      </c>
      <c r="B67" s="56">
        <v>156</v>
      </c>
      <c r="C67" s="13">
        <v>38</v>
      </c>
      <c r="D67" s="13">
        <v>0</v>
      </c>
      <c r="E67" s="69">
        <f t="shared" si="8"/>
        <v>190.19607843137254</v>
      </c>
      <c r="F67" s="13">
        <v>0</v>
      </c>
      <c r="G67" s="58">
        <v>0</v>
      </c>
      <c r="H67" s="70">
        <v>102</v>
      </c>
      <c r="I67" s="97"/>
      <c r="J67" s="91"/>
      <c r="K67" s="91"/>
      <c r="L67" s="91"/>
    </row>
    <row r="68" spans="1:12" ht="16.5" customHeight="1">
      <c r="A68" s="116" t="s">
        <v>89</v>
      </c>
      <c r="B68" s="56">
        <v>168</v>
      </c>
      <c r="C68" s="13">
        <v>62</v>
      </c>
      <c r="D68" s="13">
        <v>0</v>
      </c>
      <c r="E68" s="69">
        <f t="shared" si="8"/>
        <v>560.9756097560976</v>
      </c>
      <c r="F68" s="13">
        <v>0</v>
      </c>
      <c r="G68" s="58">
        <v>0</v>
      </c>
      <c r="H68" s="70">
        <v>41</v>
      </c>
      <c r="I68" s="97">
        <v>0</v>
      </c>
      <c r="J68" s="91">
        <v>0</v>
      </c>
      <c r="K68" s="91"/>
      <c r="L68" s="91"/>
    </row>
    <row r="69" spans="1:12" ht="15.75">
      <c r="A69" s="116" t="s">
        <v>35</v>
      </c>
      <c r="B69" s="56">
        <v>2755</v>
      </c>
      <c r="C69" s="13">
        <v>723</v>
      </c>
      <c r="D69" s="13">
        <v>0</v>
      </c>
      <c r="E69" s="69">
        <f t="shared" si="8"/>
        <v>634.6715328467153</v>
      </c>
      <c r="F69" s="13">
        <v>4</v>
      </c>
      <c r="G69" s="58">
        <v>2</v>
      </c>
      <c r="H69" s="70">
        <v>548</v>
      </c>
      <c r="I69" s="107">
        <v>2</v>
      </c>
      <c r="J69" s="108">
        <v>5</v>
      </c>
      <c r="K69" s="108">
        <v>15</v>
      </c>
      <c r="L69" s="108">
        <v>4</v>
      </c>
    </row>
    <row r="70" spans="1:12" ht="16.5" customHeight="1">
      <c r="A70" s="116" t="s">
        <v>19</v>
      </c>
      <c r="B70" s="56">
        <v>0</v>
      </c>
      <c r="C70" s="13">
        <v>643</v>
      </c>
      <c r="D70" s="13">
        <v>1</v>
      </c>
      <c r="E70" s="69">
        <f t="shared" si="8"/>
        <v>47.10622710622711</v>
      </c>
      <c r="F70" s="13">
        <v>0</v>
      </c>
      <c r="G70" s="58">
        <v>1</v>
      </c>
      <c r="H70" s="70">
        <v>1365</v>
      </c>
      <c r="I70" s="97"/>
      <c r="J70" s="91"/>
      <c r="K70" s="91"/>
      <c r="L70" s="91"/>
    </row>
    <row r="71" spans="1:12" ht="15.75">
      <c r="A71" s="116" t="s">
        <v>29</v>
      </c>
      <c r="B71" s="56">
        <v>115</v>
      </c>
      <c r="C71" s="13">
        <v>12</v>
      </c>
      <c r="D71" s="13">
        <v>3</v>
      </c>
      <c r="E71" s="69">
        <f t="shared" si="8"/>
        <v>249.01960784313727</v>
      </c>
      <c r="F71" s="13">
        <v>0</v>
      </c>
      <c r="G71" s="59">
        <v>0</v>
      </c>
      <c r="H71" s="72">
        <v>51</v>
      </c>
      <c r="I71" s="97"/>
      <c r="J71" s="91"/>
      <c r="K71" s="91"/>
      <c r="L71" s="91"/>
    </row>
    <row r="72" spans="1:12" ht="16.5" customHeight="1">
      <c r="A72" s="116" t="s">
        <v>47</v>
      </c>
      <c r="B72" s="56">
        <v>51</v>
      </c>
      <c r="C72" s="13">
        <v>38</v>
      </c>
      <c r="D72" s="13">
        <v>0</v>
      </c>
      <c r="E72" s="69">
        <f t="shared" si="8"/>
        <v>261.7647058823529</v>
      </c>
      <c r="F72" s="13">
        <v>0</v>
      </c>
      <c r="G72" s="58">
        <v>0</v>
      </c>
      <c r="H72" s="70">
        <v>34</v>
      </c>
      <c r="I72" s="97"/>
      <c r="J72" s="91"/>
      <c r="K72" s="91"/>
      <c r="L72" s="91"/>
    </row>
    <row r="73" spans="1:12" ht="16.5" thickBot="1">
      <c r="A73" s="118" t="s">
        <v>48</v>
      </c>
      <c r="B73" s="114">
        <v>803</v>
      </c>
      <c r="C73" s="20">
        <v>462</v>
      </c>
      <c r="D73" s="20">
        <v>0</v>
      </c>
      <c r="E73" s="73">
        <f t="shared" si="8"/>
        <v>1228.1553398058252</v>
      </c>
      <c r="F73" s="20">
        <v>0</v>
      </c>
      <c r="G73" s="74">
        <v>0</v>
      </c>
      <c r="H73" s="75">
        <v>103</v>
      </c>
      <c r="I73" s="97"/>
      <c r="J73" s="91"/>
      <c r="K73" s="91"/>
      <c r="L73" s="91"/>
    </row>
    <row r="74" spans="1:12" ht="16.5" thickBot="1">
      <c r="A74" s="19" t="s">
        <v>3</v>
      </c>
      <c r="B74" s="39">
        <f>SUM(B52:B73)</f>
        <v>15823</v>
      </c>
      <c r="C74" s="39">
        <f>SUM(C52:C73)</f>
        <v>3476</v>
      </c>
      <c r="D74" s="39">
        <f>SUM(D52:D73)</f>
        <v>27</v>
      </c>
      <c r="E74" s="41">
        <f t="shared" si="8"/>
        <v>262.0722433460076</v>
      </c>
      <c r="F74" s="39">
        <f aca="true" t="shared" si="9" ref="F74:L74">SUM(F52:F73)</f>
        <v>4</v>
      </c>
      <c r="G74" s="63">
        <f t="shared" si="9"/>
        <v>4</v>
      </c>
      <c r="H74" s="42">
        <f t="shared" si="9"/>
        <v>7364</v>
      </c>
      <c r="I74" s="43">
        <f t="shared" si="9"/>
        <v>10</v>
      </c>
      <c r="J74" s="43">
        <f t="shared" si="9"/>
        <v>5</v>
      </c>
      <c r="K74" s="43">
        <f t="shared" si="9"/>
        <v>15</v>
      </c>
      <c r="L74" s="43">
        <f t="shared" si="9"/>
        <v>4</v>
      </c>
    </row>
    <row r="75" spans="1:12" ht="16.5" thickBot="1">
      <c r="A75" s="53" t="s">
        <v>1</v>
      </c>
      <c r="B75" s="17">
        <f>SUM(B13+B25+B36+B43+B50+B74+B44+B16)</f>
        <v>517868</v>
      </c>
      <c r="C75" s="17">
        <f>C13+C25+C36+C43+C74+C50+C44+C16</f>
        <v>172602</v>
      </c>
      <c r="D75" s="17">
        <f>SUM(D13+D25+D36+D43+D74+D50+D44+D16)</f>
        <v>4748</v>
      </c>
      <c r="E75" s="28">
        <f t="shared" si="8"/>
        <v>69.18259789186806</v>
      </c>
      <c r="F75" s="17">
        <f aca="true" t="shared" si="10" ref="F75:L75">F13+F25+F36+F43+F74+F50+F44+F16</f>
        <v>15</v>
      </c>
      <c r="G75" s="17">
        <f t="shared" si="10"/>
        <v>2330</v>
      </c>
      <c r="H75" s="17">
        <f t="shared" si="10"/>
        <v>998040</v>
      </c>
      <c r="I75" s="17">
        <f t="shared" si="10"/>
        <v>9611</v>
      </c>
      <c r="J75" s="17">
        <f t="shared" si="10"/>
        <v>3216</v>
      </c>
      <c r="K75" s="17">
        <f t="shared" si="10"/>
        <v>1366</v>
      </c>
      <c r="L75" s="17">
        <f t="shared" si="10"/>
        <v>93</v>
      </c>
    </row>
    <row r="76" spans="1:10" s="5" customFormat="1" ht="15.75">
      <c r="A76" s="152" t="s">
        <v>42</v>
      </c>
      <c r="B76" s="153"/>
      <c r="C76" s="153"/>
      <c r="D76" s="153"/>
      <c r="E76" s="153"/>
      <c r="F76" s="153"/>
      <c r="G76" s="153"/>
      <c r="H76" s="154"/>
      <c r="I76" s="83"/>
      <c r="J76" s="83"/>
    </row>
    <row r="77" spans="1:10" s="5" customFormat="1" ht="30.75" customHeight="1">
      <c r="A77" s="155" t="s">
        <v>70</v>
      </c>
      <c r="B77" s="156"/>
      <c r="C77" s="156"/>
      <c r="D77" s="156"/>
      <c r="E77" s="156"/>
      <c r="F77" s="156"/>
      <c r="G77" s="156"/>
      <c r="H77" s="157"/>
      <c r="I77" s="76"/>
      <c r="J77" s="76"/>
    </row>
    <row r="78" spans="1:10" s="5" customFormat="1" ht="14.25" customHeight="1">
      <c r="A78" s="158" t="s">
        <v>52</v>
      </c>
      <c r="B78" s="159"/>
      <c r="C78" s="159"/>
      <c r="D78" s="159"/>
      <c r="E78" s="159"/>
      <c r="F78" s="159"/>
      <c r="G78" s="159"/>
      <c r="H78" s="160"/>
      <c r="I78" s="77"/>
      <c r="J78" s="77"/>
    </row>
    <row r="79" spans="1:10" s="5" customFormat="1" ht="17.25" customHeight="1">
      <c r="A79" s="161" t="s">
        <v>56</v>
      </c>
      <c r="B79" s="162"/>
      <c r="C79" s="162"/>
      <c r="D79" s="162"/>
      <c r="E79" s="162"/>
      <c r="F79" s="162"/>
      <c r="G79" s="162"/>
      <c r="H79" s="163"/>
      <c r="I79" s="103"/>
      <c r="J79" s="103"/>
    </row>
    <row r="80" spans="1:12" s="5" customFormat="1" ht="14.25" customHeight="1">
      <c r="A80" s="158" t="s">
        <v>58</v>
      </c>
      <c r="B80" s="159"/>
      <c r="C80" s="159"/>
      <c r="D80" s="159"/>
      <c r="E80" s="159"/>
      <c r="F80" s="159"/>
      <c r="G80" s="159"/>
      <c r="H80" s="160"/>
      <c r="I80" s="77"/>
      <c r="J80" s="77"/>
      <c r="K80" s="104"/>
      <c r="L80" s="104"/>
    </row>
    <row r="81" spans="1:12" s="5" customFormat="1" ht="45.75" customHeight="1">
      <c r="A81" s="158" t="s">
        <v>65</v>
      </c>
      <c r="B81" s="159"/>
      <c r="C81" s="159"/>
      <c r="D81" s="159"/>
      <c r="E81" s="159"/>
      <c r="F81" s="159"/>
      <c r="G81" s="159"/>
      <c r="H81" s="160"/>
      <c r="I81" s="77"/>
      <c r="J81" s="77"/>
      <c r="K81" s="104"/>
      <c r="L81" s="104"/>
    </row>
    <row r="82" spans="1:10" s="5" customFormat="1" ht="122.25" customHeight="1">
      <c r="A82" s="158" t="s">
        <v>61</v>
      </c>
      <c r="B82" s="159"/>
      <c r="C82" s="159"/>
      <c r="D82" s="159"/>
      <c r="E82" s="159"/>
      <c r="F82" s="159"/>
      <c r="G82" s="159"/>
      <c r="H82" s="160"/>
      <c r="I82" s="77"/>
      <c r="J82" s="77"/>
    </row>
    <row r="83" spans="1:10" s="5" customFormat="1" ht="15" customHeight="1">
      <c r="A83" s="164" t="s">
        <v>104</v>
      </c>
      <c r="B83" s="165"/>
      <c r="C83" s="165"/>
      <c r="D83" s="165"/>
      <c r="E83" s="165"/>
      <c r="F83" s="165"/>
      <c r="G83" s="165"/>
      <c r="H83" s="166"/>
      <c r="I83" s="77"/>
      <c r="J83" s="77"/>
    </row>
    <row r="84" spans="1:10" s="5" customFormat="1" ht="15" customHeight="1">
      <c r="A84" s="164" t="s">
        <v>90</v>
      </c>
      <c r="B84" s="165"/>
      <c r="C84" s="165"/>
      <c r="D84" s="165"/>
      <c r="E84" s="165"/>
      <c r="F84" s="165"/>
      <c r="G84" s="165"/>
      <c r="H84" s="166"/>
      <c r="I84" s="77"/>
      <c r="J84" s="77"/>
    </row>
    <row r="85" spans="1:10" s="5" customFormat="1" ht="15" customHeight="1">
      <c r="A85" s="158" t="s">
        <v>91</v>
      </c>
      <c r="B85" s="159"/>
      <c r="C85" s="159"/>
      <c r="D85" s="159"/>
      <c r="E85" s="159"/>
      <c r="F85" s="159"/>
      <c r="G85" s="159"/>
      <c r="H85" s="160"/>
      <c r="I85" s="77"/>
      <c r="J85" s="77"/>
    </row>
    <row r="86" spans="1:10" s="128" customFormat="1" ht="43.5" customHeight="1">
      <c r="A86" s="164" t="s">
        <v>92</v>
      </c>
      <c r="B86" s="165"/>
      <c r="C86" s="165"/>
      <c r="D86" s="165"/>
      <c r="E86" s="165"/>
      <c r="F86" s="165"/>
      <c r="G86" s="165"/>
      <c r="H86" s="166"/>
      <c r="I86" s="77"/>
      <c r="J86" s="77"/>
    </row>
    <row r="87" spans="1:10" s="5" customFormat="1" ht="16.5" customHeight="1">
      <c r="A87" s="158" t="s">
        <v>93</v>
      </c>
      <c r="B87" s="159"/>
      <c r="C87" s="159"/>
      <c r="D87" s="159"/>
      <c r="E87" s="159"/>
      <c r="F87" s="159"/>
      <c r="G87" s="159"/>
      <c r="H87" s="160"/>
      <c r="I87" s="77"/>
      <c r="J87" s="77"/>
    </row>
    <row r="88" spans="1:10" s="5" customFormat="1" ht="29.25" customHeight="1">
      <c r="A88" s="158" t="s">
        <v>94</v>
      </c>
      <c r="B88" s="159"/>
      <c r="C88" s="159"/>
      <c r="D88" s="159"/>
      <c r="E88" s="159"/>
      <c r="F88" s="159"/>
      <c r="G88" s="159"/>
      <c r="H88" s="160"/>
      <c r="I88" s="77"/>
      <c r="J88" s="77"/>
    </row>
    <row r="89" spans="1:10" s="5" customFormat="1" ht="45" customHeight="1">
      <c r="A89" s="158" t="s">
        <v>95</v>
      </c>
      <c r="B89" s="159"/>
      <c r="C89" s="159"/>
      <c r="D89" s="159"/>
      <c r="E89" s="159"/>
      <c r="F89" s="159"/>
      <c r="G89" s="159"/>
      <c r="H89" s="160"/>
      <c r="I89" s="105"/>
      <c r="J89" s="105"/>
    </row>
    <row r="90" spans="1:10" s="5" customFormat="1" ht="44.25" customHeight="1">
      <c r="A90" s="158" t="s">
        <v>96</v>
      </c>
      <c r="B90" s="159"/>
      <c r="C90" s="159"/>
      <c r="D90" s="159"/>
      <c r="E90" s="159"/>
      <c r="F90" s="159"/>
      <c r="G90" s="159"/>
      <c r="H90" s="160"/>
      <c r="I90" s="105"/>
      <c r="J90" s="105"/>
    </row>
    <row r="91" spans="1:10" s="5" customFormat="1" ht="15.75" customHeight="1">
      <c r="A91" s="158" t="s">
        <v>97</v>
      </c>
      <c r="B91" s="159"/>
      <c r="C91" s="159"/>
      <c r="D91" s="159"/>
      <c r="E91" s="159"/>
      <c r="F91" s="159"/>
      <c r="G91" s="159"/>
      <c r="H91" s="160"/>
      <c r="I91" s="105"/>
      <c r="J91" s="105"/>
    </row>
    <row r="92" spans="1:10" s="5" customFormat="1" ht="48.75" customHeight="1">
      <c r="A92" s="167" t="s">
        <v>103</v>
      </c>
      <c r="B92" s="168"/>
      <c r="C92" s="168"/>
      <c r="D92" s="168"/>
      <c r="E92" s="168"/>
      <c r="F92" s="168"/>
      <c r="G92" s="168"/>
      <c r="H92" s="169"/>
      <c r="I92" s="106"/>
      <c r="J92" s="106"/>
    </row>
    <row r="93" spans="1:10" s="5" customFormat="1" ht="15.75" customHeight="1">
      <c r="A93" s="119" t="s">
        <v>98</v>
      </c>
      <c r="B93" s="120"/>
      <c r="C93" s="120"/>
      <c r="D93" s="120"/>
      <c r="E93" s="120"/>
      <c r="F93" s="120"/>
      <c r="G93" s="120"/>
      <c r="H93" s="170"/>
      <c r="I93" s="103"/>
      <c r="J93" s="103"/>
    </row>
    <row r="94" spans="1:10" s="5" customFormat="1" ht="15" customHeight="1">
      <c r="A94" s="119" t="s">
        <v>99</v>
      </c>
      <c r="B94" s="120"/>
      <c r="C94" s="120"/>
      <c r="D94" s="120"/>
      <c r="E94" s="120"/>
      <c r="F94" s="120"/>
      <c r="G94" s="120"/>
      <c r="H94" s="170"/>
      <c r="I94" s="103"/>
      <c r="J94" s="103"/>
    </row>
    <row r="95" spans="1:10" s="5" customFormat="1" ht="15.75" customHeight="1">
      <c r="A95" s="161" t="s">
        <v>100</v>
      </c>
      <c r="B95" s="162"/>
      <c r="C95" s="162"/>
      <c r="D95" s="162"/>
      <c r="E95" s="162"/>
      <c r="F95" s="162"/>
      <c r="G95" s="162"/>
      <c r="H95" s="163"/>
      <c r="I95" s="103"/>
      <c r="J95" s="103"/>
    </row>
    <row r="96" spans="1:10" s="5" customFormat="1" ht="14.25" customHeight="1">
      <c r="A96" s="161" t="s">
        <v>44</v>
      </c>
      <c r="B96" s="162"/>
      <c r="C96" s="162"/>
      <c r="D96" s="162"/>
      <c r="E96" s="162"/>
      <c r="F96" s="162"/>
      <c r="G96" s="162"/>
      <c r="H96" s="163"/>
      <c r="I96" s="77"/>
      <c r="J96" s="77"/>
    </row>
    <row r="97" spans="1:10" ht="31.5" customHeight="1" thickBot="1">
      <c r="A97" s="171" t="s">
        <v>101</v>
      </c>
      <c r="B97" s="172"/>
      <c r="C97" s="172"/>
      <c r="D97" s="172"/>
      <c r="E97" s="172"/>
      <c r="F97" s="172"/>
      <c r="G97" s="172"/>
      <c r="H97" s="173"/>
      <c r="I97" s="84"/>
      <c r="J97" s="84"/>
    </row>
  </sheetData>
  <sheetProtection/>
  <mergeCells count="34">
    <mergeCell ref="A97:H97"/>
    <mergeCell ref="A76:H76"/>
    <mergeCell ref="A77:H77"/>
    <mergeCell ref="A78:H78"/>
    <mergeCell ref="A79:H79"/>
    <mergeCell ref="A88:H88"/>
    <mergeCell ref="A95:H95"/>
    <mergeCell ref="A84:H84"/>
    <mergeCell ref="A83:H83"/>
    <mergeCell ref="I7:J7"/>
    <mergeCell ref="K7:L7"/>
    <mergeCell ref="A92:H92"/>
    <mergeCell ref="A96:H96"/>
    <mergeCell ref="A80:H80"/>
    <mergeCell ref="A91:H91"/>
    <mergeCell ref="A85:H85"/>
    <mergeCell ref="A89:H89"/>
    <mergeCell ref="A87:H87"/>
    <mergeCell ref="A86:H86"/>
    <mergeCell ref="A1:H1"/>
    <mergeCell ref="B5:H5"/>
    <mergeCell ref="B4:H4"/>
    <mergeCell ref="B3:H3"/>
    <mergeCell ref="B2:H2"/>
    <mergeCell ref="G7:G8"/>
    <mergeCell ref="A81:H81"/>
    <mergeCell ref="A7:A8"/>
    <mergeCell ref="E7:E8"/>
    <mergeCell ref="F7:F8"/>
    <mergeCell ref="B7:C7"/>
    <mergeCell ref="D7:D8"/>
    <mergeCell ref="A82:H82"/>
    <mergeCell ref="A6:H6"/>
    <mergeCell ref="A90:H90"/>
  </mergeCells>
  <printOptions horizontalCentered="1" verticalCentered="1"/>
  <pageMargins left="0.229166666666667" right="0.25" top="0.02875" bottom="0.567708333333333" header="0.3" footer="0.3"/>
  <pageSetup fitToHeight="1" fitToWidth="1" orientation="portrait" scale="38" r:id="rId2"/>
  <headerFooter>
    <oddFooter>&amp;CCumulative Zika suspected and confirmed cases reported by countries and territories in the Americas, 2015-2016. PAHO/WHO</oddFooter>
  </headerFooter>
  <ignoredErrors>
    <ignoredError sqref="E10:E24 E26:E35 E37:E42 E44:E49 E51:E73" formulaRange="1"/>
    <ignoredError sqref="E25 E36 E43 E50 E74"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Chiu,  Monica (WDC)</cp:lastModifiedBy>
  <cp:lastPrinted>2016-11-23T19:21:37Z</cp:lastPrinted>
  <dcterms:created xsi:type="dcterms:W3CDTF">2006-07-28T15:16:25Z</dcterms:created>
  <dcterms:modified xsi:type="dcterms:W3CDTF">2016-11-23T19:39:25Z</dcterms:modified>
  <cp:category/>
  <cp:version/>
  <cp:contentType/>
  <cp:contentStatus/>
</cp:coreProperties>
</file>