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20" yWindow="65521" windowWidth="7665" windowHeight="9105" tabRatio="835" activeTab="1"/>
  </bookViews>
  <sheets>
    <sheet name="Funciones Esenciales" sheetId="1" r:id="rId1"/>
    <sheet name="FESP 1" sheetId="2" r:id="rId2"/>
    <sheet name="FESP 2" sheetId="3" r:id="rId3"/>
    <sheet name="FESP 3" sheetId="4" r:id="rId4"/>
    <sheet name="FESP 4" sheetId="5" r:id="rId5"/>
    <sheet name="FESP 5" sheetId="6" r:id="rId6"/>
    <sheet name="FESP 6" sheetId="7" r:id="rId7"/>
    <sheet name="FESP 7" sheetId="8" r:id="rId8"/>
    <sheet name="FESP 8" sheetId="9" r:id="rId9"/>
    <sheet name="FESP 9" sheetId="10" r:id="rId10"/>
    <sheet name="FESP 10" sheetId="11" r:id="rId11"/>
    <sheet name="FESP 11" sheetId="12" r:id="rId12"/>
    <sheet name="Cumplimiento Resultados y Proc" sheetId="13" r:id="rId13"/>
    <sheet name="Desarrollo de Capacidades e Inf" sheetId="14" r:id="rId14"/>
    <sheet name="Desarrollo de Competencias Desc" sheetId="15" r:id="rId15"/>
  </sheets>
  <definedNames>
    <definedName name="FESP1">'FESP 1'!$B$6</definedName>
    <definedName name="FESP10">'FESP 10'!$B$6</definedName>
    <definedName name="FESP11">'FESP 11'!$A$1</definedName>
    <definedName name="FESP2">'FESP 2'!$B$6</definedName>
    <definedName name="FESP3">'FESP 3'!$A$9</definedName>
    <definedName name="FESP4">'FESP 4'!$B$6</definedName>
    <definedName name="FESP5">'FESP 5'!$B$6</definedName>
    <definedName name="FESP6">'FESP 6'!$B$6</definedName>
    <definedName name="FESP7">'FESP 7'!$B$8</definedName>
    <definedName name="FESP8">'FESP 8'!$B$6</definedName>
    <definedName name="FESP9">'FESP 9'!$B$6</definedName>
    <definedName name="_xlnm.Print_Area" localSheetId="12">'Cumplimiento Resultados y Proc'!$A$1:$E$47</definedName>
    <definedName name="_xlnm.Print_Area" localSheetId="13">'Desarrollo de Capacidades e Inf'!$A$1:$F$34</definedName>
    <definedName name="_xlnm.Print_Area" localSheetId="14">'Desarrollo de Competencias Desc'!$A$1:$D$33</definedName>
    <definedName name="_xlnm.Print_Area" localSheetId="1">'FESP 1'!$A$1:$B$129</definedName>
    <definedName name="_xlnm.Print_Area" localSheetId="10">'FESP 10'!$A$1:$B$92</definedName>
    <definedName name="_xlnm.Print_Area" localSheetId="11">'FESP 11'!$A$1:$B$136</definedName>
    <definedName name="_xlnm.Print_Area" localSheetId="2">'FESP 2'!$A$1:$B$100</definedName>
    <definedName name="_xlnm.Print_Area" localSheetId="3">'FESP 3'!$A$1:$B$186</definedName>
    <definedName name="_xlnm.Print_Area" localSheetId="4">'FESP 4'!$A$1:$B$117</definedName>
    <definedName name="_xlnm.Print_Area" localSheetId="5">'FESP 5'!$A$1:$B$201</definedName>
    <definedName name="_xlnm.Print_Area" localSheetId="6">'FESP 6'!$A$1:$B$113</definedName>
    <definedName name="_xlnm.Print_Area" localSheetId="7">'FESP 7'!$A$1:$B$125</definedName>
    <definedName name="_xlnm.Print_Area" localSheetId="8">'FESP 8'!$A$1:$B$151</definedName>
    <definedName name="_xlnm.Print_Area" localSheetId="9">'FESP 9'!$A$1:$B$157</definedName>
    <definedName name="solver_cvg" localSheetId="13" hidden="1">0.001</definedName>
    <definedName name="solver_drv" localSheetId="13" hidden="1">1</definedName>
    <definedName name="solver_est" localSheetId="13" hidden="1">1</definedName>
    <definedName name="solver_itr" localSheetId="13" hidden="1">100</definedName>
    <definedName name="solver_lin" localSheetId="13" hidden="1">2</definedName>
    <definedName name="solver_neg" localSheetId="13" hidden="1">2</definedName>
    <definedName name="solver_num" localSheetId="13" hidden="1">0</definedName>
    <definedName name="solver_nwt" localSheetId="13" hidden="1">1</definedName>
    <definedName name="solver_pre" localSheetId="13" hidden="1">0.000001</definedName>
    <definedName name="solver_scl" localSheetId="13" hidden="1">2</definedName>
    <definedName name="solver_sho" localSheetId="13" hidden="1">2</definedName>
    <definedName name="solver_tim" localSheetId="13" hidden="1">100</definedName>
    <definedName name="solver_tol" localSheetId="13" hidden="1">0.05</definedName>
    <definedName name="solver_typ" localSheetId="13" hidden="1">2</definedName>
    <definedName name="solver_val" localSheetId="13" hidden="1">0</definedName>
  </definedNames>
  <calcPr fullCalcOnLoad="1"/>
</workbook>
</file>

<file path=xl/sharedStrings.xml><?xml version="1.0" encoding="utf-8"?>
<sst xmlns="http://schemas.openxmlformats.org/spreadsheetml/2006/main" count="1389" uniqueCount="1254">
  <si>
    <t>11.4 Asesoría y apoyo técnico a los niveles subnacionales  para la reducción del impacto de emergencias y desastres en salud</t>
  </si>
  <si>
    <t>10.2.2.6 ¿Se cuenta con profesionales capaces de "traducir" a los interesados dentro y fuera de la ASN los resultados de trabajos de investigación relevantes para su toma de decisiones?</t>
  </si>
  <si>
    <t>10.2.2.7 ¿Se desarrollan regularmente seminarios internos dirigidos a presentar y discutir resultados de investigaciones relevantes para la toma de decisiones?</t>
  </si>
  <si>
    <t>3.3.2.5.5  ¿Se incorporaron los resultados de la evaluación en la planificación de las próximas campañas?</t>
  </si>
  <si>
    <t xml:space="preserve">5.5.2.2 ¿La respuesta rápida frente a deficiencias relevantes de los niveles subnacionales? </t>
  </si>
  <si>
    <t xml:space="preserve">5.5.2.3 ¿Puede mencionar un ejemplo específico de estos mecanismos que se haya implementado en los últimos dos años? </t>
  </si>
  <si>
    <t>10.2.2.3 ¿Se cuenta con expertos en el manejo de software para el análisis de grandes bancos de información?</t>
  </si>
  <si>
    <t>9.2.3.9 ¿Se publica un informe resumiendo los principales resultados de la evaluación de satisfacción de los usuarios?</t>
  </si>
  <si>
    <t xml:space="preserve">9.2.3.9.1 ¿Se distribuye ampliamente este informe? </t>
  </si>
  <si>
    <t>9.3 Sistema de gestión tecnológica y de evaluación de tecnologías en salud para apoyar la toma de decisiones en salud pública</t>
  </si>
  <si>
    <t>9.3.1 La ASN ¿Desarrolla y estimula sistemas de gestión  tecnológica en salud?</t>
  </si>
  <si>
    <t>9.3.1.1 ¿Ha establecido una o más instancias de gestión tecnológica y evaluación de tecnologías en salud como parte de redes integradas?</t>
  </si>
  <si>
    <t>5.3.1 La ASN ¿Desarrolla la capacidad institucional para ejercer el liderazgo en la gestión de salud?</t>
  </si>
  <si>
    <t xml:space="preserve">5.3.1.1 ¿Posee las capacidades de gestión necesarias para ejercer su liderazgo en el sistema de salud? </t>
  </si>
  <si>
    <t xml:space="preserve">Si es así,  estas capacidades incluyen: </t>
  </si>
  <si>
    <t xml:space="preserve">5.3.1.1.1 ¿Herramientas para la construcción de consensos? </t>
  </si>
  <si>
    <t xml:space="preserve">5.3.1.1.2 ¿Promoción de la colaboración intrasectorial? </t>
  </si>
  <si>
    <t xml:space="preserve">5.3.1.1.3 ¿Resolución de conflictos? </t>
  </si>
  <si>
    <t>5.3.1.1.4 ¿Técnicas de comunicación?</t>
  </si>
  <si>
    <t xml:space="preserve">5.3.1.1.5 ¿Movilización de recursos? </t>
  </si>
  <si>
    <t xml:space="preserve">5.3.1.1.6 ¿Promoción de la colaboración intersectorial? </t>
  </si>
  <si>
    <t xml:space="preserve">5.1.3.4 ¿Los resultados de la evaluación ayudan al desarrollo de alianzas con actores claves en el sector público y privado? </t>
  </si>
  <si>
    <t xml:space="preserve">5.2 Desarrollo, monitoreo y evaluación de las políticas de salud pública </t>
  </si>
  <si>
    <t>8.1.2.1 ¿Posee criterios para estimar las necesidades futuras de personal de salud pública?</t>
  </si>
  <si>
    <t>8.1.2.2 ¿Compara las necesidades actuales con las futuras?</t>
  </si>
  <si>
    <t xml:space="preserve">8.1.2.3 ¿Elabora criterios para reducir las brechas existentes? </t>
  </si>
  <si>
    <t>8.1.3 La ASN ¿Evalúa periódicamente la caracterización actual de la fuerza de trabajo en salud pública existente en el país?</t>
  </si>
  <si>
    <t xml:space="preserve">En todo caso, la ASN tiene acceso a datos acerca de: </t>
  </si>
  <si>
    <t>8.1.3.1 ¿La estructura de remuneraciones y otros beneficios pecuniarios?</t>
  </si>
  <si>
    <t>8.1.3.2 ¿La distribución geográfica de la fuerza de trabajo en salud pública?</t>
  </si>
  <si>
    <t>8.1.3.3 ¿La distribución de la fuerza de trabajo en salud pública de acuerdo a las características de su empleo (no gubernamental, privado, publico)</t>
  </si>
  <si>
    <t>8.1.3.5 ¿Las competencias requeridas para puestos de trabajo definidos?</t>
  </si>
  <si>
    <t>8.1.3.5.1 ¿Las competencias existentes para obtener una fuerza de trabajo adecuada para el trabajo pluricultural?</t>
  </si>
  <si>
    <t>10.1.1.6 ¿Las opiniones respecto a prioridades de investigación de un conjunto amplio de actores de salud (académicos, no gubernamentales, privados, comunitarios)?</t>
  </si>
  <si>
    <t>10.1.1.7 ¿La colaboración de instituciones dedicadas a la investigación en salud pública para elaborar la agenda y planificar su ejecución?</t>
  </si>
  <si>
    <t>10.1.1.8 ¿La discusión de esta agenda de investigación con las instituciones nacionales e internacionales que financian investigación en salud en el país?</t>
  </si>
  <si>
    <t>10.1.1.9 ¿La incorporación de la perspectiva de la diversidad cultural y de género en las investigaciones incluidas en la agenda?</t>
  </si>
  <si>
    <t>10.1.1 La ASN ¿Ha construido una agenda de investigación en salud pública?</t>
  </si>
  <si>
    <t xml:space="preserve">9.1.1.3 ¿Procesos de mejoría de calidad en todas las divisiones o departamentos de la ASN? </t>
  </si>
  <si>
    <t>9.1.1.4 ¿La medición del grado en que se han alcanzado las metas y objetivos?</t>
  </si>
  <si>
    <t>PUNTAJE FINAL FESP 3:</t>
  </si>
  <si>
    <t>FESP 2: Vigilancia de salud pública, investigación y control de riesgos y daños en salud pública</t>
  </si>
  <si>
    <t>PUNTAJE FINAL FESP 2:</t>
  </si>
  <si>
    <t>FESP 4: Participación de los ciudadanos en salud</t>
  </si>
  <si>
    <t>PUNTAJE FINAL FESP 4:</t>
  </si>
  <si>
    <t>Evaluación  Nacional</t>
  </si>
  <si>
    <t>Valor Estándard de Referencia</t>
  </si>
  <si>
    <t>Evaluación Estándard</t>
  </si>
  <si>
    <t>2.5 Asesoría y apoyo técnico a los niveles subnacionales de salud pública</t>
  </si>
  <si>
    <t>1.5 Asesoría y apoyo técnico a los niveles subnacionales de salud pública</t>
  </si>
  <si>
    <t>1.5.2.1 ¿Se ha solicitado retroalimentación a los usuarios de esta información?</t>
  </si>
  <si>
    <t>1.5.2.2 ¿Se ha asesorado a los usuarios en la interpretación de estos análisis?</t>
  </si>
  <si>
    <t>1.3.2.1 ¿Diseño de planes de muestreo para la recolección de datos?</t>
  </si>
  <si>
    <t>1.3.2.2 ¿Consolidación de datos procedentes de fuentes diversas?</t>
  </si>
  <si>
    <t>1.3.2.3 ¿Análisis de datos?</t>
  </si>
  <si>
    <t>1.3.2.4 ¿Interpretación de los resultados y formulación de conclusiones científicamente válidas a partir de los datos analizados?</t>
  </si>
  <si>
    <t>1.3.2.5 ¿Traducción de los datos en información clara y útil?</t>
  </si>
  <si>
    <t>1.3.2.6 ¿Diseño y mantenimiento de registros de información sobre enfermedades o problemas específicos (pe: registros de Cáncer)?</t>
  </si>
  <si>
    <t>1.3.2.7 ¿Comunicación de información de salud a la población?</t>
  </si>
  <si>
    <t xml:space="preserve">1.3.2.8 ¿Comunicación de información a tomadores de decisión? </t>
  </si>
  <si>
    <t>En todo caso, estas actividades incluyen:</t>
  </si>
  <si>
    <t xml:space="preserve">5.2.2.1 ¿La generación de acuerdos en salud pública respecto de áreas de importancia nacional? </t>
  </si>
  <si>
    <t xml:space="preserve">5.2.2.2 ¿La facilitación de foros de opinión pública para recoger testimonios y construir consensos respecto de temas relevantes de la salud pública? </t>
  </si>
  <si>
    <t>1.4.1.6 ¿Es capaz de transformar datos de procedencia diversa a formatos estándar?</t>
  </si>
  <si>
    <t>1.4.1.7 ¿Cuenta con acceso dedicado y de alta velocidad a Internet?</t>
  </si>
  <si>
    <t>1.4.1.8 ¿Cuenta con comunicación electrónica con los niveles subnacionales que generan y utilizan información?</t>
  </si>
  <si>
    <t>1.4.1.9 ¿Tiene suficiente capacidad de almacenamiento para mantener las bases de datos del perfil del estado de salud del país?</t>
  </si>
  <si>
    <t>2.1.1.6 ¿Genera y difunde boletines periódicos?</t>
  </si>
  <si>
    <t>2.4.1.4 ¿Ha definido mecanismos de reconocimiento al buen desempeño de los equipos de salud encargados de la vigilancia?</t>
  </si>
  <si>
    <t>2.4.1.5 ¿Ha definido mecanismos de reconocimiento al buen desempeño de los equipos encargados de la respuesta a las emergencias detectadas?</t>
  </si>
  <si>
    <t>2.4.1.6 ¿Ha detectado alguna amenaza a la salud pública en forma oportuna  en los últimos 24 meses?</t>
  </si>
  <si>
    <t>2.4.2.1 ¿Comunica los resultados de esa evaluación a todos sus componentes y adopta medidas correctivas?</t>
  </si>
  <si>
    <t>FESP 3: Promoción de Salud</t>
  </si>
  <si>
    <t>3.1.1.2 ¿Incorpora los aportes de las tecnologías de información para hacer promoción de salud?</t>
  </si>
  <si>
    <t xml:space="preserve">3.2.1.1.2 ¿Se evalúa el avance del plan de promoción periódicamente y se comunica los resultados de este monitoreo a los miembros de la  instancia de coordinación? </t>
  </si>
  <si>
    <t>3.2.2.1 ¿Cuenta con personal con capacitación para el análisis epidemiológico de fenómenos multifactoriales?</t>
  </si>
  <si>
    <t>6.1.1.1 ¿Consejería legal propia?</t>
  </si>
  <si>
    <t>6.4.1.4 ¿Provee asistencia de personal especializado a los niveles subnacionales para el desarrollo de normativas complejas?</t>
  </si>
  <si>
    <t>4.1 Fortalecimiento del poder de los ciudadanos en la toma de decisiones en salud pública</t>
  </si>
  <si>
    <t>4.1.1 La ASN ¿Asegura la existencia y operación de mecanismos de consulta ciudadana y recepción de la opinión de la comunidad en asuntos de salud pública?</t>
  </si>
  <si>
    <t xml:space="preserve">5.2.2.6 La ASN ¿Desarrolla políticas que se traducen en cuerpos legales y regulación en salud pública? </t>
  </si>
  <si>
    <t xml:space="preserve">5.2.3 La ASN, ¿Monitorea y evalúa las actuales políticas de salud pública para medir su impacto? </t>
  </si>
  <si>
    <t xml:space="preserve">5.3.2.1.2 ¿Cuenta con sistemas de información capaces de procesar la información recolectada y construir una base de datos que pueda ser usada en los procesos de planificación? </t>
  </si>
  <si>
    <t>5.3.2.1.5.1 ¿Este personal produce la información en formatos simples?</t>
  </si>
  <si>
    <t xml:space="preserve">5.3.2.2 ¿Utiliza metodologías científicas de investigación de los sistemas de salud para informar la toma de decisiones y los procesos de evaluación?  </t>
  </si>
  <si>
    <t xml:space="preserve">5.3.2.3 ¿Cuenta con sistemas de supervisión y evaluación que miden el alcance de metas y objetivos definidos? </t>
  </si>
  <si>
    <t xml:space="preserve">5.3.3.2.1 La ASN ¿Ha llevado a cabo un proceso de planificación estratégica en el último año? </t>
  </si>
  <si>
    <t>3.4.2.5 ¿Ha desarrollado una pauta de acreditación de establecimientos de salud que considere su dedicación a las actividades de promoción de salud?</t>
  </si>
  <si>
    <t>9.1.2.7 ¿Cuenta con una instancia de acreditación y evaluación de calidad, autónoma e independiente de los servicios de salud colectivos?</t>
  </si>
  <si>
    <t>9.3.4.6 ¿Instituciones académicas y centros de formación?</t>
  </si>
  <si>
    <t>9.3.4.8 ¿Asociaciones cientificas?</t>
  </si>
  <si>
    <t>9.4.3 La ASN ¿Entrega asesoría técnica a los niveles subnacionales en materia de uso de instrumentos para la gestión y evaluación de tecnologías?</t>
  </si>
  <si>
    <t>9.4.3.1 ¿Entrega asesoría técnica a los niveles subnacionales para medir el desempeño de gestion en esos niveles?</t>
  </si>
  <si>
    <t>Si es así, esta asesoría es para los:</t>
  </si>
  <si>
    <t>10.2.2.2 ¿Se cuenta con software estadístico para el manejo de bancos de información  de gran tamaño ?</t>
  </si>
  <si>
    <t>3.3.3 La ASN ¿Pone a disposición de la población instancias especialmente dedicadas a entregar información y materiales educativos para la promoción de salud (oficinas de información, páginas web, líneas telefónicas dedicadas y otros medios alternativos)?</t>
  </si>
  <si>
    <t>3.3.3.2 ¿Se ha actualizado los materiales educativos distribuidos en estas instancias en los últimos doce meses a partir de los resultados de la evaluación?</t>
  </si>
  <si>
    <t>3.3.3.3 ¿Se ha evaluado la gestión de la oficina de información y su utilidad  para la población en los últimos doce meses?</t>
  </si>
  <si>
    <t>3.3.3.5 ¿Dispone la ASN de una línea telefónica dedicada para entregar mensajes de promoción de salud?</t>
  </si>
  <si>
    <t>3.3.3.5.1 ¿Se evalúa el uso de la línea telefónica al menos cada seis meses?</t>
  </si>
  <si>
    <t>3.3.3.6 La ASN ¿Evalúa la utilidad de los otros medios alternativos en uso?</t>
  </si>
  <si>
    <t>3.4 Reorientación de los servicios de salud hacia la promoción</t>
  </si>
  <si>
    <t>9.3.1.1.1 ¿Estas instancias alimentan  la formulación de políticas de salud o a los procesos de toma de decisión para la formulación de dichas políticas?</t>
  </si>
  <si>
    <t>7.3.2.2 ¿Identifica áreas de carencia de recursos profesionales y aboga por la ubicación de proveedores en esas áreas como forma de incrementar el acceso a los servicios?</t>
  </si>
  <si>
    <t>7.3.2.3 ¿Identifica brechas en materia de recursos humanos necesarios para cubrir poblaciones con alta necesidad de salud y baja cobertura?</t>
  </si>
  <si>
    <t>5.3.1.3 ¿Cuenta con suficiente personal capacitado para la comunicación efectiva de la visión y de las estrategias que permiten su operación con enfoque sistémico?</t>
  </si>
  <si>
    <t xml:space="preserve">5.3.2 La ASN ¿Desarrolla la capacidad institucional para toma de decisiones basada en evidencia? </t>
  </si>
  <si>
    <t xml:space="preserve">5.3.2.1 ¿Cuenta con capacidades para una gestión basada en evidencia en los procesos de planificación, toma de decisiones y evaluación de actividades? </t>
  </si>
  <si>
    <t>Si es así, la ASN:</t>
  </si>
  <si>
    <t>1.1 Guías y procesos de monitoreo y evaluación del estado de salud</t>
  </si>
  <si>
    <t>1.1.3.11 ¿Puede proveer un ejemplo  donde se utilizo este perfil?</t>
  </si>
  <si>
    <t>1.3.1.9 ¿Investigación y análisis cuantitativos?</t>
  </si>
  <si>
    <t>1.4.1.4 ¿Cuenta con una o más computadoras con procesadores de alta velocidad?</t>
  </si>
  <si>
    <t>1.4.1.13 ¿Puede proveer un ejemplo donde se utilizo recursos computacionales para monitorear el estado de salud?</t>
  </si>
  <si>
    <t>2.1 Sistema de vigilancia para identificar amenazas y daños a la salud pública.</t>
  </si>
  <si>
    <t>2.1.1 La ASN ¿Cuenta con un sistema de vigilancia capaz de identificar oportunamente amenazas y daños para la salud pública?</t>
  </si>
  <si>
    <t>2.2.1 ¿Tiene la ASN suficiente capacidad en vigilancia de salud pública para analizar las amenazas y peligros para la salud?</t>
  </si>
  <si>
    <t>9.3.2.1 ¿Define los roles de los responsables clave para el desarrollo de este sistema?</t>
  </si>
  <si>
    <t>9.3.2.2 ¿Define las responsabilidades y tareas de estos responsables?</t>
  </si>
  <si>
    <t>9.3.2.3 ¿Define los canales de comunicación utilizables por estos responsables?</t>
  </si>
  <si>
    <t>9.3.2.3.1 La ASN ¿Usa estos canales de comunicación para obtener información parte de los niveles subnacionales?</t>
  </si>
  <si>
    <t>1.3.1.4 ¿Análisis integrado de datos?</t>
  </si>
  <si>
    <t>1.3.1.5 ¿Interpretación de los resultados y formulación de conclusiones científicamente válidas a partir de los datos analizados?</t>
  </si>
  <si>
    <t>1.3.1.6 ¿Traducción de los datos en información clara y útil por medio de interacción con personal calificado para producir documentos comprensibles y atractivos para audiencias variadas?</t>
  </si>
  <si>
    <t>1.3.1.7 ¿Diseño y mantenimiento de registros de información sobre enfermedades o problemas específicos (pe: registros de Cáncer)?</t>
  </si>
  <si>
    <t>1.3.1.8 ¿Comunicación de información de salud a tomadores de decisión y miembros de organizaciones comunitarias?</t>
  </si>
  <si>
    <t>2.5.1.5 ¿Ha definido las responsabilidades en materia de comunicación con los niveles subnacionales  dentro del equipo responsable del manejo central del sistema de vigilancia?</t>
  </si>
  <si>
    <t>Si es así, los programas se hacen en:</t>
  </si>
  <si>
    <t>4.2.2  La ASN ¿Cuenta con  personas  capacitadas  para  la promoción de la participación comunitaria en programas de salud colectiva y de atención individual?</t>
  </si>
  <si>
    <t>En todo caso, estas personas están capacitadas en:</t>
  </si>
  <si>
    <t>4.2.2.1 ¿Metodologías que facilitan la participación grupal?</t>
  </si>
  <si>
    <t>4.1.3.5 ¿Se comunica a la comunidad los cambios de política que han surgido de las insuficiencias detectadas en la rendición de cuenta pública?</t>
  </si>
  <si>
    <t xml:space="preserve">5.1.1.2 ¿Desarrolla un plan con metas y objetivos nacionales relacionados estrechamente con las prioridades sanitarias del país para períodos determinados? </t>
  </si>
  <si>
    <t>6.3.2 ¿Cuenta con procedimientos y recursos para hacer cumplir la normativa?</t>
  </si>
  <si>
    <t>6.3.2.4 ¿Existen recursos financieros para cumplir la programación de fiscalización definida?</t>
  </si>
  <si>
    <t>8.2.1.1 ¿Cuenta con pautas o normas establecidas de acreditación y certificación de estudios para la contratación del personal de salud pública?</t>
  </si>
  <si>
    <t>9.2.1.10 ¿Se comunican a la comunidad junto a los cambios de política que han surgido de los mismos?</t>
  </si>
  <si>
    <t>9.2.1.9 ¿Se utilizan en las actividades de perfeccionamiento del personal de salud?</t>
  </si>
  <si>
    <t>4.2.1.4.3 ¿En los niveles locales?</t>
  </si>
  <si>
    <t xml:space="preserve">8.3.1.4.1 ¿Comparte los resultados de esta encuesta con las instituciones académicas para motivar mejorías de la calidad de los programas académicos que se ofrecen a los profesionales de salud pública? </t>
  </si>
  <si>
    <t xml:space="preserve">8.4 Perfeccionamiento de los RRHH para la entrega de servicios apropiados a las características socioculturales  de los usuarios </t>
  </si>
  <si>
    <t>8.4.1 La ASN, ¿Conduce un proceso de adecuación de los recursos humanos para la entrega de servicios apropiados a las diferentes características de los usuarios?</t>
  </si>
  <si>
    <t>8.4.1.1 ¿Incorpora el enfoque de género en el perfeccionamiento de los recursos humanos?</t>
  </si>
  <si>
    <t xml:space="preserve">8.4.1.4 ¿Evalúa la presencia de barreras que dificulten alcanzar la diversidad deseable en la composición de la fuerza de trabajo de salud pública acorde con las características de la población? </t>
  </si>
  <si>
    <t>8.4.1.4.1 ¿Intenta remover las barreras que dificulten la diversidad deseable de la fuerza de trabajo de salud pública?</t>
  </si>
  <si>
    <t xml:space="preserve">8.4.1.5 ¿Cuenta con políticas que garanticen el reclutamiento de una fuerza de trabajo de salud pública culturalmente apropiada? </t>
  </si>
  <si>
    <t>Si es así, estas políticas se aplican:</t>
  </si>
  <si>
    <t>8.4.1.5.1 ¿En el nivel nacional?</t>
  </si>
  <si>
    <t>8.4.1.5.2 ¿En los niveles intermedios?</t>
  </si>
  <si>
    <t>8.4.1.5.3 ¿En el nivel local?</t>
  </si>
  <si>
    <t>2.5.1.6 ¿Ha comunicado a los niveles subnacionales la disponibilidad de expertos del nivel central que están en condiciones de colaborar con ellos en el terreno para enfrentar emergencia de salud pública?</t>
  </si>
  <si>
    <t>2.5.1.7 ¿Ha definido estándares simples y efectivos para la  comunicación entre los distintos niveles del sistema de vigilancia?</t>
  </si>
  <si>
    <t>2.5.1.8 ¿Ha difundido información a los niveles subnacionales acerca del estado actual de las enfermedades bajo vigilancia permanente?</t>
  </si>
  <si>
    <t>2.5.1.9 ¿Ha difundido información a los niveles subnacionales respecto a avance y “buenas prácticas” en el control de enfermedades?</t>
  </si>
  <si>
    <t>6.3.1.2.3 ¿Existen recursos financieros adecuados?</t>
  </si>
  <si>
    <t>6.3.2.2 ¿Existen recursos humanos suficientes para la fiscalización?</t>
  </si>
  <si>
    <t>7.3.2.7 ¿Establece incentivos dirigidos a estimular a los proveedores de servicios a disminuir la desigualdad en el acceso a los servicios?</t>
  </si>
  <si>
    <t>7.3.1.7.1 ¿Servicios de salud colectivos?</t>
  </si>
  <si>
    <t>7.3.1.7.2 ¿Servicios de salud individuales?</t>
  </si>
  <si>
    <t>7.3.2.8 ¿Tiene un sistema instalado en el nivel local que ayude a las comunidades a desarrollar asociaciones dirigidas a la promoción del acceso equitativo a los servicios de salud?</t>
  </si>
  <si>
    <t>7.3.2.6 ¿Evalúa la efectividad de las medidas para mejorar el acceso a los servicios necesarios?</t>
  </si>
  <si>
    <t>7.4.1.1 ¿La definición de un conjunto básico de servicios de salud individuales y colectivos  que deben estar disponibles para toda la población?</t>
  </si>
  <si>
    <t>8.1.1.1 ¿El número de trabajadores necesarios para ejercer las funciones esenciales y los servicios colectivos de salud pública?</t>
  </si>
  <si>
    <t>4.1.1.1 ¿Se considera la definición de instancias formales de consulta ciudadana?</t>
  </si>
  <si>
    <t>4.1.1.1.1 ¿En el nivel nacional?</t>
  </si>
  <si>
    <t>3.1.2.6 ¿Organización no gubernamental sin fines de lucro?</t>
  </si>
  <si>
    <t>3.1.2.7 ¿Organización comunitaria?</t>
  </si>
  <si>
    <t>3.2.1.1 ¿Existe un plan de acción con responsabilidades explicita de los actores integrados a esta instancia de coordinación?</t>
  </si>
  <si>
    <t xml:space="preserve">3.2.1.1.4 ¿Se da cuenta anualmente de las actividades de la instancia de coordinación de promoción a tomadores de decisión clave?        </t>
  </si>
  <si>
    <t>3.2.3 La ASN ¿Aboga por la generación de políticas sociales y economicas?</t>
  </si>
  <si>
    <t>2.5.1.10 ¿Ha difundido a los niveles subnacionales guías para el desarrollo de planes para el enfrentamiento de emergencias de salud pública?</t>
  </si>
  <si>
    <t xml:space="preserve">3.1 Apoyo a actividades de promoción de la salud, elaboración de normas e intervenciones dirigidas a favorecer conductas y ambientes saludables </t>
  </si>
  <si>
    <t>En todo caso:</t>
  </si>
  <si>
    <t>3.1.1.1 ¿Toma en cuenta las recomendaciones surgidas de las conferencias internacionales acerca del tema ?</t>
  </si>
  <si>
    <t>3.1.1.3 ¿Ha definido con claridad metas de corto y largo plazo en materia de promoción de salud?</t>
  </si>
  <si>
    <t>Si es así, estas metas están establecidas para:</t>
  </si>
  <si>
    <t>3.1.1.3.1 ¿El nivel nacional?</t>
  </si>
  <si>
    <t>3.1.1.3.2 ¿Los niveles intermedios?</t>
  </si>
  <si>
    <t>4.2.2.4 ¿Desarrollo de estrategias de participación social en salud?</t>
  </si>
  <si>
    <t>4.2.2.5 ¿Construcción de alianzas dentro de la comunidad?</t>
  </si>
  <si>
    <t>4.2.3 La ASN ¿Estimula y fomenta el desarrollo de buenas prácticas de participación social en salud?</t>
  </si>
  <si>
    <t>4.2.3.1 ¿Posee un directorio de organizaciones que pueden colaborar en el desarrollo de iniciativas comunitarias de salud colectiva y salud individual?</t>
  </si>
  <si>
    <t>4.2.3.2 ¿Difunde  las experiencias exitosas de participación comunitaria?</t>
  </si>
  <si>
    <t>FESP 1:  Monitoreo, evaluación y análisis de la situación de salud</t>
  </si>
  <si>
    <t>FESP 7: Evaluación y promoción del acceso equitativo a los servicios de salud necesarios</t>
  </si>
  <si>
    <t>FESP 9: Garantía y mejoramiento de la calidad de los servicios de salud individuales y colectivos</t>
  </si>
  <si>
    <t>9.1.3.2 ¿Promueve la definición de estándares para evaluar la calidad de los servicios de salud individuales en todo el país?</t>
  </si>
  <si>
    <t xml:space="preserve">9.1.3.3 ¿Busca activamente el aporte de los niveles subnacionales para el desarrollo de estos estándares? </t>
  </si>
  <si>
    <t>5.3.3. La ASN ¿Desarrolla la capacidad institucional de planificación estratégica?</t>
  </si>
  <si>
    <t xml:space="preserve">En  todo caso, la ASN: </t>
  </si>
  <si>
    <t xml:space="preserve">5.3.3.1 ¿Cuenta con el personal con la experiencia y capacidades necesarias para el diseño e implementación de procesos de planificación estratégica? </t>
  </si>
  <si>
    <t xml:space="preserve">5.3.3.2 ¿Utiliza la planificación estratégica como parte de sus actividades y operaciones? </t>
  </si>
  <si>
    <t>3.2.1.2 La ASN ¿Ha desarrollado alguna actividad  nacional de promoción en conjunto con otra organización o sector, en los últimos 12 meses?</t>
  </si>
  <si>
    <t>3.2.1.2.1 ¿Ha  evaluado  la relación  intersectorial  establecida y los resultados de la alianza?</t>
  </si>
  <si>
    <t>3.2.1.2.2 ¿Ha comunicado a sus asociados  los resultados de esta evaluación?</t>
  </si>
  <si>
    <t>3.2.1.2.3 ¿Ha implementado medidas correctivas dirigidas a mejorar los resultados en base a esta evaluación?</t>
  </si>
  <si>
    <t>7.2.2.7 ¿Implementar métodos innovativos de atención para promover el acceso a los servicios (pe: Clínicas móviles, ferias, etc.)?</t>
  </si>
  <si>
    <t>11.1.3.5 ¿Protección de trastornos mentales como consecuencia de desastres?</t>
  </si>
  <si>
    <t>11.1.3.4 ¿La prevención y control de enfermedades transmisibles y no transmisibles como consecuencia de desastres?</t>
  </si>
  <si>
    <t>11.1.3.6 ¿Seguridad de los alimentos con posterioridad a desastres?</t>
  </si>
  <si>
    <t>11.1.3.7 ¿Saneamiento y salud ambiental con posterioridad a desastres?</t>
  </si>
  <si>
    <t xml:space="preserve">11.1.3.10 ¿Ejercicios de simulación y simulacros de situaciones de emergencia? </t>
  </si>
  <si>
    <t>11.1.3.12 ¿Procurar, solicitar y distribuir  equipamientos/suministros críticos de salud para emergencias y desastres?</t>
  </si>
  <si>
    <t>11.1.3.13 ¿Operación de sistemas de comunicaciones y salas de situación en situaciones de emergencia?</t>
  </si>
  <si>
    <t>11.1.3.17 ¿Elaboración de proyectos de emergencias para la rehabilitación del sector salud?</t>
  </si>
  <si>
    <t>9.3.3.4 ¿Utilidad?</t>
  </si>
  <si>
    <t>9.3.3.5 ¿Costo-utilidad?</t>
  </si>
  <si>
    <t>9.3.3.6 ¿Aceptación social?</t>
  </si>
  <si>
    <t>9.3.4 La ASN ¿Estimula el desarrollo de la gestión  tecnológica y de la evaluación de tecnologías sobre la base de la evidencia procedente de una red nacional tomadores de decisiones?</t>
  </si>
  <si>
    <t>9.3.4.1 ¿Seguros públicos de salud?</t>
  </si>
  <si>
    <t>9.3.4.2 ¿Seguros privados de salud?</t>
  </si>
  <si>
    <t>9.3.4.3 ¿Proveedores públicos de salud?</t>
  </si>
  <si>
    <t>9.3.4.4 ¿Proveedores privados de salud?</t>
  </si>
  <si>
    <t>9.3.4.5 ¿Usuarios?</t>
  </si>
  <si>
    <t>6.2.2.2 ¿Cuenta con procedimientos preestablecidos para informar a las personas y a las organizaciones que serán afectadas por normativas de salud?</t>
  </si>
  <si>
    <t>4.2.4.3 ¿Se comunican a las instancias participativas de la comunidad, los cambios de política de salud surgidas  de  las evaluaciones?</t>
  </si>
  <si>
    <t>7.3.1.3 ¿Establece y mantiene relaciones formales de asociación con individuos y organizaciones capaces de enfrentar problemas de acceso a servicios de salud?</t>
  </si>
  <si>
    <t>4.3.1.2 ¿La  convocatoria a grupos asesores y comités directivos con participación comunitaria y construcción de alianzas?</t>
  </si>
  <si>
    <t>6.1.3.5 ¿Representantes de organizaciones comunitarias?</t>
  </si>
  <si>
    <t>6.1.3.6 ¿Las asociaciones de usuarios, grupos de interés y otras asociaciones?</t>
  </si>
  <si>
    <t>6.1.3.7 ¿Individuos y organizaciones  directamente afectadas?</t>
  </si>
  <si>
    <t>3.4.2.4  ¿Ha desarrollado una pauta de acreditación de profesionales de salud que considere su capacitación en promoción de salud?</t>
  </si>
  <si>
    <t>8.1.3.4 ¿Los perfiles educacionales requeridos para puestos específicos?</t>
  </si>
  <si>
    <t>8.2.1.6 ¿Cuenta con estrategias que le permitan evaluar la efectividad de sus políticas de reclutamiento, la calidad del empleo y la capacidad de retención de trabajadores en salud pública, al menos cada tres años?</t>
  </si>
  <si>
    <t>8.2.1.8 ¿Desarrolla e implementa planes dirigidos a la formación ética (incluyendo los aspectos de bioetica) del personal de salud pública, con énfasis en principios y valores tales como solidaridad, equidad, respeto a la dignidad de las personas?</t>
  </si>
  <si>
    <t>8.2.2.5 ¿Cuenta con estrategias y mecanismos de discusión sobre las implicaciones de las decisiones en relación a principios éticos y valores sociales?</t>
  </si>
  <si>
    <t xml:space="preserve">8.2.3.5 ¿Utiliza los resultados de la evaluación para la asignación de responsabilidades y la retención de trabajadores con base en el mérito? </t>
  </si>
  <si>
    <t>8.3 Educación continua, permanente y de postgrado en salud pública</t>
  </si>
  <si>
    <t>8.3.1 La ASN ¿Orienta y promueve procesos de educación continua, permanente y formación de post grado en salud pública?</t>
  </si>
  <si>
    <t>8.3.1.4 ¿Consulta a las instituciones empleadoras respecto de los conocimientos y habilidades adquiridas en las actividades de educación continua y permanente, capacitación o post grado?</t>
  </si>
  <si>
    <t>8.3.1.5 ¿Cuenta con estrategias y mecanismos para asegurar la retención y la reinserción de los recursos humanos que han sido capacitados de acuerdo a las capacidades desarrolladas?</t>
  </si>
  <si>
    <t>8.5.1.5 ¿Desarrolla la capacidad de los niveles subnacionales y apoya la planificación y la gestión descentralizadas de los recursos humanos?</t>
  </si>
  <si>
    <t>FESP 10: Investigación en salud pública</t>
  </si>
  <si>
    <t>9.1.3.1 ¿Cuenta con atribuciones para acreditar y fiscalizar la calidad de los servicios individuales?</t>
  </si>
  <si>
    <t>2.4.2 La ASN ¿Evalúa la capacidad de respuesta, del sistema de vigilancia frente a cada emergencia de salud que ha debido enfrentar?</t>
  </si>
  <si>
    <t xml:space="preserve">5.1.2.1.2 ¿Incluye actores claves involucrados en la compra de servicios de salud (gestión del financiamiento de los cuidados de salud)? </t>
  </si>
  <si>
    <t xml:space="preserve">5.1.2.1.3 ¿Incluye actores claves de la provisión de servicios de salud? </t>
  </si>
  <si>
    <t xml:space="preserve">5.1.2.1.4 ¿Contribuye a implementar una política nacional de salud? </t>
  </si>
  <si>
    <t>5.1.3 La ASN, ¿Evalúa a sus actuales y potenciales aliados para determinar el grado de apoyo y compromiso en el desarrollo, implementación y evaluación del proceso nacional de mejoría de la salud?</t>
  </si>
  <si>
    <t>5.1.3.1 ¿Se evalúa este proceso con el sector público de salud?</t>
  </si>
  <si>
    <t>5.1.3.2 ¿Y con el sector privado de salud?</t>
  </si>
  <si>
    <t xml:space="preserve">10.3 Asesoría y apoyo técnico para la investigación en los niveles subnacionales de salud pública </t>
  </si>
  <si>
    <t>10.3.1 La ASN ¿Asesora a los niveles subnacionales en metodología de investigación operativa en salud pública?</t>
  </si>
  <si>
    <t>10.3.1.1 ¿Investigación de brotes epidémicos en su territorio?</t>
  </si>
  <si>
    <t>10.3.1.3 ¿Investigación de factores de riesgo para enfermedades crónicas?</t>
  </si>
  <si>
    <t>10.3.1.5 ¿Investigación en servicios de salud?</t>
  </si>
  <si>
    <t>10.3.1.6 ¿Investigación en salud comunitaria?</t>
  </si>
  <si>
    <t xml:space="preserve">10.3.2 La ASN ¿Asesora a los niveles subnacionales en la interpretación adecuada de los resultados de las investigaciones? </t>
  </si>
  <si>
    <t>10.3.2.1  ¿Realiza talleres de lectura crítica de información científica u otras formas de aprendizaje dirigidos al mismo fin para los niveles subnacionales?</t>
  </si>
  <si>
    <t>6.2.1.5 ¿Existe un sistema de incentivos para el personal de fiscalización de la ASN que usa correctamente su autoridad como fiscalizador (a)?</t>
  </si>
  <si>
    <t>6.2.1.6 La ASN ¿Monitorea la oportunidad y la eficiencia de la fiscalización?</t>
  </si>
  <si>
    <t>6.2.2 La ASN ¿Educa acerca de normas de salud pública y estimula su cumplimiento?</t>
  </si>
  <si>
    <t>6.2.2.1 ¿Informa ampliamente acerca de la importancia del cumplimiento de la normativa sanitaria y de los procedimientos aplicables para tal fin?</t>
  </si>
  <si>
    <t>9.2.2.1 ¿Se incluye en la evaluación la colaboración de los tomadores de decisión  involucrados en estos servicios de salud colectivos?</t>
  </si>
  <si>
    <t>9.2.2.2 ¿Se otorga a los tomadores de decisión la oportunidad de opinar acerca de los factores a ser evaluados?</t>
  </si>
  <si>
    <t>9.2.2.3 ¿Se incluye en la evaluación la colaboración de miembros de la sociedad civil afectados por estos servicios de salud colectivos?</t>
  </si>
  <si>
    <t>9.2.2.4 ¿Se otorga a los miembros de la sociedad civil la oportunidad de opinar acerca de los factores a ser evaluados?</t>
  </si>
  <si>
    <t>9.2.2.5 ¿Se incluye en la evaluación la existencia de mecanismos formales para que los usuarios aporten su opinión en forma oportuna y confidencial a la ASN?</t>
  </si>
  <si>
    <t>9.2.2.6 ¿Se usan los resultados de la evaluación para desarrollar planes que mejoren la calidad de los programas y servicios entregados?</t>
  </si>
  <si>
    <t>9.2.2.7 ¿Se usan los resultados de la evaluación para desarrollar planes que mejoren el acceso a los servicios colectivos?</t>
  </si>
  <si>
    <t>9.2.2.8 ¿Se comunican los resultados a todos los participantes en el proceso de evaluación?</t>
  </si>
  <si>
    <t xml:space="preserve">9.2.2.9.1 ¿Se distribuye ampliamente este informe? </t>
  </si>
  <si>
    <t>9.2.3.1 ¿Se incluye en la evaluación la colaboración de los tomadores de decisión involucrados en estos servicios de salud individuales?</t>
  </si>
  <si>
    <t>9.2.3.2 ¿Se otorga a los tomadores de decisión la oportunidad de opinar acerca de los factores a ser evaluados?</t>
  </si>
  <si>
    <t>10.2.2.8 ¿Se ha logrado financiar algún proyecto de investigación en los últimos 24 meses acerca de problemas de salud relevantes por parte de investigadores de la ASN (asociados o no con grupos de fuera de la ASN)?</t>
  </si>
  <si>
    <t>10.1.1.1 ¿Las carencias de conocimiento existentes en materia de control de las    prioridades de salud del país?</t>
  </si>
  <si>
    <t>10.1.1.2 ¿Las necesidades de evidencia para fundamentar decisiones políticas relevantes en materia de salud pública?</t>
  </si>
  <si>
    <t xml:space="preserve">5.1.1.2.1 ¿Estas metas y objetivos de salud están basados en el perfil actual de situación de salud? </t>
  </si>
  <si>
    <t xml:space="preserve">5.1.1.2.2 ¿Los objetivos de salud están basados en la definición previa de prioridades sanitarias? </t>
  </si>
  <si>
    <t>9.4.2.3 ¿Resultados de la acción de los servicios entregados en los niveles subnacionales?</t>
  </si>
  <si>
    <t>9.4.2.4 ¿Grado de satisfacción de los usuarios?</t>
  </si>
  <si>
    <t>11.2.1.3 ¿Desarrolla normas y lineamientos para afrontar las consecuencias de emergencias y desastres?</t>
  </si>
  <si>
    <t>Si es así, las normas consideran:</t>
  </si>
  <si>
    <t>11.2.1.3.1 ¿La infraestructura física de los establecimientos de salud?</t>
  </si>
  <si>
    <t>11.2.1.3.2 ¿La gestión de los establecimientos y organizaciones de salud en situaciones de emergencias y desastres?</t>
  </si>
  <si>
    <t>11.2.1.3.3 ¿La provisión de servicios de salud durante emergencias?</t>
  </si>
  <si>
    <t>11.2.1.3.3.1 ¿Disponibilidad y distribución del personal?</t>
  </si>
  <si>
    <t>11.2.1.3.3.2 ¿Alternativas de funcionamiento de las unidades asistenciales críticas?</t>
  </si>
  <si>
    <t>11.2.1.3.3.3 ¿Criterios de priorización en la atención de la demanda de servicios en emergencias?</t>
  </si>
  <si>
    <t>11.3.1 La ASN ¿Se coordina con otras agencias o instancias en la reducción del impacto de emergencias y desastres?</t>
  </si>
  <si>
    <t>En todo caso, la ASN establece alianzas o coordinación con:</t>
  </si>
  <si>
    <t>11.3.1.1 ¿Oficinas nacionales de emergencia?</t>
  </si>
  <si>
    <t>3.2.3.3 La ASN ¿Aboga por el refuerzo de las políticas públicas para obtener el máximo beneficio en la salud de las personas y del ambiente?</t>
  </si>
  <si>
    <t>Si es así, puede mencionar un ejemplo de abogacía realizada por la ASN en materia de:</t>
  </si>
  <si>
    <t>3.2.3.3.1 ¿Políticas ambientales?</t>
  </si>
  <si>
    <t>3.2.3.3.2 ¿Políticas económicas?</t>
  </si>
  <si>
    <t>3.2.3.3.3 ¿Políticas sociales?</t>
  </si>
  <si>
    <t>3.3 Planificación y coordinación nacional de las estrategias de información, educación y comunicación social para la promoción de la salud</t>
  </si>
  <si>
    <t>10.2 Desarrollo de la capacidad institucional de investigación</t>
  </si>
  <si>
    <t>10.2.1 La ASN ¿Desarrolla la capacidad institucional para la investigación en salud pública?</t>
  </si>
  <si>
    <t>10.2.1.1 ¿Dispone que sus equipos técnicos interactúen con los investigadores que abordan temas de salud pública prioritarios?</t>
  </si>
  <si>
    <t>3.3.1.3 ¿Incluye los aportes de las comunidades?</t>
  </si>
  <si>
    <t xml:space="preserve">9.1.3.4 ¿Busca activamente el aporte de organizaciones no gubernamentales para el desarrollo de estos estándares? </t>
  </si>
  <si>
    <t>Cumplimiento de Resultados y Procesos Claves</t>
  </si>
  <si>
    <t>2.3.1 La ASN ¿Cuenta con una red de laboratorios capaces de apoyar  la vigilancia e investigaciones epidemiológicas?</t>
  </si>
  <si>
    <t xml:space="preserve">En todo caso, los  laboratorios de salud pública: </t>
  </si>
  <si>
    <t>2.3.1.1 ¿Están en condiciones de identificar los agentes causales de todas las enfermedades de notificación obligatoria en el país?</t>
  </si>
  <si>
    <t>2.3.1.2 ¿Mantienen una lista actualizada de los laboratorios capaces de efectuar análisis especializados frente a las necesidades derivadas de la vigilancia?</t>
  </si>
  <si>
    <t>2.3.1.3 ¿Cuentan con protocolos estrictos para el manejo, transporte y almacenamiento de muestras tomadas por laboratorios públicos o privados?</t>
  </si>
  <si>
    <t>2.3.1.4 ¿Poseen mecanismos formales de coordinación y referencia de la red de laboratorios nacionales de salud pública con uno o más laboratorios internacionales de reconocida excelencia?</t>
  </si>
  <si>
    <t>2.3.1.5 ¿Evalúa periódicamente la calidad del diagnóstico del laboratorio de referencia de la red mediante comparación con los resultados del laboratorio de referencia internacional?</t>
  </si>
  <si>
    <t>11.4.1 La ASN ¿Asiste a los niveles subnacionales en reducir el impacto de emergencias y desastres en salud?</t>
  </si>
  <si>
    <t>11.4.1.1 ¿Facilita asesoría técnica a los niveles locales para fortalecer la capacidad local en movilizar acciones hacia emergencias o desastres?</t>
  </si>
  <si>
    <t xml:space="preserve">9.1.3.5 ¿Cuenta con instrumentos para medir el desempeño de los servicios de salud individuales en lo que respecta al cumplimiento de estándares previamente definidos? </t>
  </si>
  <si>
    <t>9.1.3.5.1 ¿Miden procesos?</t>
  </si>
  <si>
    <t xml:space="preserve">5.5.1.1 ¿Entrenamiento en métodos efectivos de planificación en salud pública? </t>
  </si>
  <si>
    <t xml:space="preserve">5.5.1.2 ¿Entrenamiento en métodos para la definición de políticas de salud pública? </t>
  </si>
  <si>
    <t xml:space="preserve">5.5.1.3 ¿Entrenamiento en métodos para el desarrollo de una gestión sustentable? </t>
  </si>
  <si>
    <t xml:space="preserve">5.5.1.3.1 ¿Cuenta con programas de entrenamiento para el desarrollo sustentable de la gestión orientada a mejorar la capacidad institucional de los niveles subnacionales? </t>
  </si>
  <si>
    <t xml:space="preserve">5.5.1.3.2 ¿Provee entrenamiento en servicio? </t>
  </si>
  <si>
    <t>7.1.2.9 ¿Se realiza en colaboración con otras entidades gubernamentales?</t>
  </si>
  <si>
    <t>7.1.2.10 ¿Se realiza en colaboración con otras entidades no gubernamentales?</t>
  </si>
  <si>
    <t xml:space="preserve">7.1.2.11 ¿Se realiza en colaboración  con las agencias de seguridad social en salud para asegurar el monitoreo del acceso a servicios de salud en poblaciones de difícil acceso y/o sub-servidas ?  </t>
  </si>
  <si>
    <t>7.1.3 La ASN ¿Identifica las barreras de acceso a los cuidados de salud?</t>
  </si>
  <si>
    <t>En todo caso, se identifican barreras debidas a:</t>
  </si>
  <si>
    <t>7.1.3.1 ¿Edad?</t>
  </si>
  <si>
    <t>7.1.3.2 ¿Género?</t>
  </si>
  <si>
    <t>7.1.3.3 ¿Etnia?</t>
  </si>
  <si>
    <t>7.1.3.4 ¿Cultura y creencias?</t>
  </si>
  <si>
    <t>7.1.3.5 ¿Religión?</t>
  </si>
  <si>
    <t>7.1.3.6 ¿Idioma?</t>
  </si>
  <si>
    <t>7.1.3.7 ¿Analfabetismo?</t>
  </si>
  <si>
    <t>7.1.3.8 ¿Residencia?</t>
  </si>
  <si>
    <t>7.1.3.9 ¿Transporte?</t>
  </si>
  <si>
    <t>7.1.3.10 ¿Escolaridad?</t>
  </si>
  <si>
    <t>7.1.3.11 ¿Ingresos o pobreza?</t>
  </si>
  <si>
    <t>7.1.3.13 ¿Nacionalidad?</t>
  </si>
  <si>
    <t>7.1.3.14 ¿Orientación sexual?</t>
  </si>
  <si>
    <t>7.1.3.15 ¿Discapacidad física?</t>
  </si>
  <si>
    <t>7.1.3.16 ¿Discapacidad mental?</t>
  </si>
  <si>
    <t>7.1.3.17 ¿Diagnóstico ?</t>
  </si>
  <si>
    <t>7.1.3.18 ¿Incluye metodologías capaces de detectar desigualdades (adecuada desagregación de los datos, muestreos dirigidos a incluir los grupos de población de mayor interés, encuestas, etc.)?</t>
  </si>
  <si>
    <t>7.1.3.19 ¿Identifica buenas prácticas para reducir las barreras identificadas aumentando la equidad en el acceso a los servicios de salud?</t>
  </si>
  <si>
    <t>7.1.3.19.1 ¿Difunde a todos los niveles y recomienda las buenas prácticas a los sistemas de provisión de atención de salud?</t>
  </si>
  <si>
    <t>7.1.4 La ASN ¿Usa los resultados de la evaluación para promover la equidad en el acceso a servicios de salud esenciales?</t>
  </si>
  <si>
    <t xml:space="preserve">7.1.4.1 ¿Se incorpora el aporte de aquellos afectados por barreras al acceso? </t>
  </si>
  <si>
    <t>7.1.4.2 ¿Define a partir de la evaluación condiciones de acceso consideradas adecuadas para todo el sistema de salud?</t>
  </si>
  <si>
    <t>Si es así, estas formas operan:</t>
  </si>
  <si>
    <t>Si es así, estos procedimientos existen y operan:</t>
  </si>
  <si>
    <t>9.3.4.7 ¿Asociaciones de profesionales?</t>
  </si>
  <si>
    <t>11.1.4.1 ¿Coordina con las escuelas de ciencias de la salud para incluir componentes de preparación para emergencias y desastres en el currículum de enseñanza?</t>
  </si>
  <si>
    <t>11.2.1.1 ¿Elabora normas sanitarias para el plan nacional de emergencia?</t>
  </si>
  <si>
    <t>10.1.2.1 ¿Comunica a todos los involucrados en el cumplimiento de la agenda los resultados de la evaluación?</t>
  </si>
  <si>
    <t>10.1.2.2 ¿Promueve la difusión y utilización de los resultados de las investigaciones?</t>
  </si>
  <si>
    <t>10.1.2 La ASN ¿Evalúa periódicamente el avance en el cumplimiento de la agenda de investigación esencial en salud pública?</t>
  </si>
  <si>
    <t>11.1.2.1 ¿Cuenta con una red de comunicaciones preparada para funcionar en emergencias?</t>
  </si>
  <si>
    <t>9.3.5.1 ¿Postula recomendaciones para mejorar esta capacidad?</t>
  </si>
  <si>
    <t>9.3.5.2 ¿Evalúa periódicamente la capacidad de los niveles subnacionales para conducir evaluaciones de tecnologías y realizar gestión tecnológica?</t>
  </si>
  <si>
    <t xml:space="preserve">9.3.5.3 ¿Postula recomendaciones para mejorar esta capacidad de los niveles subnacionales? </t>
  </si>
  <si>
    <t>6.4.2.4 ¿Provee asistencia de personal especializado a los niveles subnacionales para enfrentar operaciones de fiscalización complejas?</t>
  </si>
  <si>
    <t>6.4.2.5 La ASN ¿Evalúa periódicamente la asistencia técnica entregada a los niveles subnacionales para apoyar las acciones de fiscalización de leyes y reglamentos de salud pública?</t>
  </si>
  <si>
    <t>6.4.2.5.1 ¿Se perfeccionan las acciones de asistencia técnica de acuerdo a los hallazgos de estas evaluaciones?</t>
  </si>
  <si>
    <t>7.1.1 La ASN ¿Conduce una evaluación nacional del acceso a los  servicios de salud colectivos necesarios?</t>
  </si>
  <si>
    <t>7.1.2 La ASN ¿Conduce una evaluación nacional del acceso a servicios de salud individuales?</t>
  </si>
  <si>
    <t>7.1.2.1 ¿Se basa en una definición de los servicios de salud individuales que deben tener garantizado su acceso a toda la población?</t>
  </si>
  <si>
    <t>7.1.2.2 ¿Incluye los problemas de costos y sistemas de pago por los servicios?</t>
  </si>
  <si>
    <t>7.1.2.4 ¿Considera la distancia al establecimiento de salud más cercano?</t>
  </si>
  <si>
    <t>3.5.2.3.1 ¿Software de diseño gráfico?</t>
  </si>
  <si>
    <t>3.5.2.4 ¿Se coordina con actores con capacidad de desarrollar acciones de promoción de la salud?</t>
  </si>
  <si>
    <t>3.5.2.4.1 ¿Puede dar ejemplos de acciones coordinadas con estos actores sociales durante el último año?</t>
  </si>
  <si>
    <t>En todo caso, se utiliza tecnologías tales como:</t>
  </si>
  <si>
    <t>3.5.3.1 ¿Programas de radio?</t>
  </si>
  <si>
    <t xml:space="preserve">5.3.1.2 ¿Utiliza su liderazgo para conducir al sistema de salud hacia los objetivos sanitarios definidos? </t>
  </si>
  <si>
    <t>4.1.1.1.2 ¿En los niveles intermedios?</t>
  </si>
  <si>
    <t>4.1.1.2 ¿Se considera la existencia de otras formas de recepción de la opinión de la sociedad civil?</t>
  </si>
  <si>
    <t>4.1.1.2.1 ¿En el nivel nacional?</t>
  </si>
  <si>
    <t>1.1.2 La ASN ¿Identifica y  actualiza anualmente los datos recolectados en un perfil del estado de salud del país?</t>
  </si>
  <si>
    <t>1.1.2.1 ¿Variables sociodemográficas?</t>
  </si>
  <si>
    <t>1.1.2.2 ¿Mortalidad?</t>
  </si>
  <si>
    <t>1.1.2.3 ¿Morbilidad?</t>
  </si>
  <si>
    <t>1.1.2.4 ¿Factores de riesgo?</t>
  </si>
  <si>
    <t>1.1.2.5 ¿Información sobre hábitos de vida?</t>
  </si>
  <si>
    <t>1.1.2.6 ¿Riesgos ambientales?</t>
  </si>
  <si>
    <t>1.1.2.7 ¿Acceso a servicios de salud individuales?</t>
  </si>
  <si>
    <t>1.1.2.10 ¿Barreras en el acceso a atención de salud?</t>
  </si>
  <si>
    <t>1.1.3 La ASN ¿Utiliza el perfil del estado de salud?</t>
  </si>
  <si>
    <t>1.2.2 ¿Existe una instancia coordinadora nacional de estadísticas de la que forme parte la ASN?</t>
  </si>
  <si>
    <t>1.2.2.1 ¿Se reúnen al menos una vez al año para proponer modificaciones de los sistemas de información que mejoren su compatibilidad?</t>
  </si>
  <si>
    <t>1.2.2.2 ¿Son  tomadas en cuenta las modificaciones propuestas  para mejorar los sistemas de información de la ASN?</t>
  </si>
  <si>
    <t>1.2.2.3 ¿Propone medidas concretas para mejorar la calidad y la utilidad de la  información de la ASN?</t>
  </si>
  <si>
    <t>7.4.1.3 ¿Identificación de las barreras para acceder a servicios adecuados a sus necesidades de salud?</t>
  </si>
  <si>
    <t>7.4.1.4 ¿El desarrollo de estrategias para la reducción de estas barreras?</t>
  </si>
  <si>
    <t>Si es así, estas instancias operan:</t>
  </si>
  <si>
    <t>Si es así, se hacen en:</t>
  </si>
  <si>
    <t>Si es así, las instalaciones son accesibles  en:</t>
  </si>
  <si>
    <t xml:space="preserve">5.1 La definición nacional y subnacional de objetivos en salud pública </t>
  </si>
  <si>
    <t xml:space="preserve">5.1.1 ¿La ASN lidera un proceso nacional de mejoramiento de salud dirigido al desarrollo de objetivos sanitarios nacionales y subnacionales? </t>
  </si>
  <si>
    <t>6.4.1 La ASN  ¿Provee asistencia a los niveles subnacionales para la generación de normas y reglamentos de protección de la salud?</t>
  </si>
  <si>
    <t>En todo caso la ASN:</t>
  </si>
  <si>
    <t>10.2.2 La ASN ¿Cuenta con herramientas de análisis adecuadas para la investigación cuali y cuantitativa de problemas de salud colectivas?</t>
  </si>
  <si>
    <t>10.2.2.1 ¿Están actualizadas las bases de datos con información de salud cuali y cuantitativa, útil para la investigación de problemas de salud colectivas?</t>
  </si>
  <si>
    <t>10.3.1.4 ¿Evaluación de efectividad de intervenciones colectivas en salud?</t>
  </si>
  <si>
    <t>10.3.3 La ASN ¿Cuenta con una red amplia de instituciones e individuos dedicados o beneficiados con los resultados de las investigaciones relevantes de salud pública?</t>
  </si>
  <si>
    <t>1.1.1.7.2 ¿Incluye procedimientos compatibles con las necesidades de las instancias nacionales e internacionales de las que el sistema forma parte y a las que debe entregar información?</t>
  </si>
  <si>
    <t>1.1.1.7.3 ¿Incluye una revisión de las normas y procedimientos periódicamente para evaluar su pertinencia a la luz de los avances tecnológicos y cambios de política de salud?</t>
  </si>
  <si>
    <t>1.1.1.8 ¿Describen los procedimientos para diseminar información a los medios de comunicación y al público general?</t>
  </si>
  <si>
    <t>1.1.1.9 ¿Protegen la confidencialidad de la información mediante el uso de protocolos definidos para tener acceso a los datos?</t>
  </si>
  <si>
    <t>9.1.2.4.3 ¿Identifican los parámetros de desempeño que se evalúan?</t>
  </si>
  <si>
    <t>9.1.2.4.4 ¿Identifican los procedimientos de recolección de datos?</t>
  </si>
  <si>
    <t>9.1.2.4.5 ¿Identifican los procedimientos para el análisis de datos?</t>
  </si>
  <si>
    <t>9.1.3 La ASN ¿Establece estándares y evalúa periódicamente la calidad de los servicios de salud individuales en todo el país?</t>
  </si>
  <si>
    <t>En todo caso, para evaluar la calidad:</t>
  </si>
  <si>
    <r>
      <t xml:space="preserve">FESP 5: Desarrollo de políticas y capacidad institucional de planificación y gestión en salud pública </t>
    </r>
    <r>
      <rPr>
        <sz val="11"/>
        <rFont val="Times New Roman"/>
        <family val="1"/>
      </rPr>
      <t xml:space="preserve">  </t>
    </r>
  </si>
  <si>
    <t>6.3.2.3 ¿Existen recursos institucionales para hacer cumplir la normativa?</t>
  </si>
  <si>
    <t>6.3.2.5 ¿Provee orientaciones al personal de fiscalización acerca de los procedimientos para llevar adelante su trabajo?</t>
  </si>
  <si>
    <t>6.3.2.5.1 ¿Incluye una orientación respecto del sentido del marco regulatorio?</t>
  </si>
  <si>
    <t>6.3.2.5.2 ¿Incluye esta orientación la definición de prioridades para la fiscalización frente a situaciones específicas?</t>
  </si>
  <si>
    <t>6.3.3 ¿Asegura la disponibilidad de cursos de entrenamiento para el personal de fiscalización?</t>
  </si>
  <si>
    <t>4.3 Asesoría y apoyo técnico a  los niveles subnacionales para fortalecer  la participación social en salud</t>
  </si>
  <si>
    <t>4.3.1 La ASN ¿Asesora y apoya a los niveles subnacionales, en el desarrollo y fortalecimiento de mecanismos de participación social en la toma de decisiones en salud pública?</t>
  </si>
  <si>
    <t>En todo caso este apoyo incluye:</t>
  </si>
  <si>
    <t>4.3.1.1 ¿Información a los niveles subnacionales  acerca de experiencias desarrolladas?</t>
  </si>
  <si>
    <t>En todo caso, esta evaluación incluye:</t>
  </si>
  <si>
    <t>En todo caso, esta red incluye:</t>
  </si>
  <si>
    <t xml:space="preserve">5.5.1.9 ¿Asesoría para apoyar el mejoramiento continuo de la gestión en los niveles subnacionales? </t>
  </si>
  <si>
    <t xml:space="preserve">5.5.2 La ASN ¿Cuenta con los sistemas necesarios para detectar en forma rápida y precisa las necesidades de mejoramiento de la gestión de los niveles subnacionales? </t>
  </si>
  <si>
    <t xml:space="preserve">En todo caso, estos mecanismos y políticas del sistema en todos los niveles facilitan: </t>
  </si>
  <si>
    <t xml:space="preserve">5.5.2.1 ¿La detección de deficiencias en las capacidades de gestión de los niveles subnacionales? </t>
  </si>
  <si>
    <t>10.1.1.3 ¿Las carencias de evidencia para la mejoría de la gestión de los servicios de salud que realizan acciones de salud pública?</t>
  </si>
  <si>
    <t>10.1.1.4 ¿Las carencias de evidencia para asegurar la factibilidad y sostenibilidad económica de las innovaciones en salud pública?</t>
  </si>
  <si>
    <t>10.1.1.5 ¿ Las fuentes de financiamiento existentes para llevar a la práctica estas investigaciones?</t>
  </si>
  <si>
    <t>4.2.2.2 ¿Planificación y coordinación de acciones comunitarias en salud?</t>
  </si>
  <si>
    <t>4.2.2.3 ¿Liderazgo, trabajo grupal y manejo de conflictos?</t>
  </si>
  <si>
    <t>4.3.1.4 ¿Definición de instancias formales de consulta ciudadana?</t>
  </si>
  <si>
    <t>4.3.1.5 ¿Diseño de sistemas de recepción de la opinión ciudadana?</t>
  </si>
  <si>
    <t>2.2.1.2 ¿Servicios de medicina forense?</t>
  </si>
  <si>
    <t>2.2.1.3 ¿Manejo de sistemas de información geográfica?</t>
  </si>
  <si>
    <t>2.2.1.4 ¿Experiencia en saneamiento básico?</t>
  </si>
  <si>
    <t>2.2.1.5 ¿Experiencia en salud ambiental y toxicología?</t>
  </si>
  <si>
    <t>2.2.1.6 ¿Experiencia en el análisis e investigación poblacional de enfermedades infecciosas?</t>
  </si>
  <si>
    <t>4.2.3.3 ¿Asigna recursos para  el desarrollo de programas de salud pública manejados por grupos organizados de la sociedad civil?</t>
  </si>
  <si>
    <t xml:space="preserve">4.2.3.3.1 ¿Puede mencionar a que grupos se ha destinado financiamiento durante el último año? </t>
  </si>
  <si>
    <t>4.2.3.4 ¿Facilita la realización de encuentros, seminarios, talleres y otras reuniones, dirigidos a  discutir temas de salud comunitaria?</t>
  </si>
  <si>
    <t>1.4.1.11 ¿Cuenta con acceso rápido a mantenimiento especializado del sistema computacional?</t>
  </si>
  <si>
    <t>1.4.1.12 ¿Evalúa una vez al año la necesidad de actualización de los recursos computacionales?</t>
  </si>
  <si>
    <t>1.4 Soporte tecnológico para el monitoreo y evaluación del estado de salud</t>
  </si>
  <si>
    <t>1.5.1 Durante los últimos doce meses, la ASN ¿Ha asesorado a uno o más niveles subnacionales en materia de recolección y análisis de datos?</t>
  </si>
  <si>
    <t>1.5.1.1 ¿Se le(s) ha asesorado en el diseño de instrumentos para la recolección de información de salud?</t>
  </si>
  <si>
    <t>8.2.2 La ASN ¿Desarrolla estrategias para el fortalecimiento del liderazgo en salud pública?</t>
  </si>
  <si>
    <t xml:space="preserve">8.2.2.1 ¿Provee  a la fuerza de trabajo de salud pública de oportunidades para el desarrollo de liderazgo? </t>
  </si>
  <si>
    <t>8.2.2.2 ¿Identifica activamente a lideres potenciales que formen parte de la fuerza de trabajo de salud pública?</t>
  </si>
  <si>
    <t>8.2.2.2.1 ¿Promueve la retención de aquellos lideres identificados?</t>
  </si>
  <si>
    <t>8.2.2.2.2 ¿Provee incentivos para mejorar la capacidad de liderazgo?</t>
  </si>
  <si>
    <t>8.2.2.3 ¿Cuenta con mecanismos para identificar y reclutar lideres potenciales?</t>
  </si>
  <si>
    <t>10.2.2.4 ¿Se cuenta con soporte computacional capaz de llevar a cabo análisis de bancos de información de gran tamaño?</t>
  </si>
  <si>
    <t>10.2.2.5 ¿Se cuenta con expertos para el análisis de datos cuali y cuantitativos?</t>
  </si>
  <si>
    <t>3.3.2 La ASN ¿Ha implementado campañas de promoción por los medios de comunicación social, durante los últimos 12 meses?</t>
  </si>
  <si>
    <t>3.3.2.1 ¿Prensa escrita?</t>
  </si>
  <si>
    <t>3.3.2.2 ¿Radio?</t>
  </si>
  <si>
    <t>3.3.2.3 ¿Televisión?</t>
  </si>
  <si>
    <t>11.2.1.2.3 ¿Normas y políticas para donaciones de medicamentos esenciales e insumos necesarios?</t>
  </si>
  <si>
    <t>11.2.1.2.4 ¿Control de vectores?</t>
  </si>
  <si>
    <t>11.2.1.2.5 ¿Equipamientos,   medicamentos e insumos necesarios para emergencias y desastres?</t>
  </si>
  <si>
    <t>11.2.1.2.6 ¿Saneamiento básico?</t>
  </si>
  <si>
    <t>11.2.1.2.7 ¿Seguridad y protección de alimentos?</t>
  </si>
  <si>
    <t>11.2.1.2.8 ¿Manejo de salud mental en emergencias?</t>
  </si>
  <si>
    <t>11.2.1.2.9 ¿Construcción y mantenimiento de una infraestructura física de salud?</t>
  </si>
  <si>
    <t>11.2.1.2.9.1 ¿Servicios hospitalarios?</t>
  </si>
  <si>
    <t>11.2.1.2.9.2 ¿Servicios ambulatorios?</t>
  </si>
  <si>
    <t>11.2.1.2.9.1 ¿Servicios de agua?</t>
  </si>
  <si>
    <t>11.2.1.2.9.2 ¿Servicios de deshechos solidos?</t>
  </si>
  <si>
    <t>11.3.1.2 ¿Oficinas subnacionales de emergencia?</t>
  </si>
  <si>
    <t>11.3.1.3 ¿Sector transporte?</t>
  </si>
  <si>
    <t>11.3.1.4 ¿Sector obras públicas?</t>
  </si>
  <si>
    <t>11.3.1.5 ¿Sector vivienda?</t>
  </si>
  <si>
    <t>11.3.1.6 ¿Sector telecomunicaciones?</t>
  </si>
  <si>
    <t>11.3.1.7 ¿Sector educación?</t>
  </si>
  <si>
    <t>11.3.1.8 ¿Relaciones exteriores?</t>
  </si>
  <si>
    <t>11.3.1.9 ¿Las fuerzas armadas, policiales  y de orden público?</t>
  </si>
  <si>
    <t xml:space="preserve">11.3.1.10 ¿Bomberos? </t>
  </si>
  <si>
    <t>11.3.1.11 ¿Coordinador residente de NU?</t>
  </si>
  <si>
    <t>11.3.1.12 ¿UNICEF?</t>
  </si>
  <si>
    <t>11.3.1.13 ¿OCHA?</t>
  </si>
  <si>
    <t>11.3.1.14 ¿ACNUR?</t>
  </si>
  <si>
    <t>11.3.1.15 ¿PMA?</t>
  </si>
  <si>
    <t>11.3.1.16 ¿La OPS?</t>
  </si>
  <si>
    <t xml:space="preserve">11.3.1.17 ¿Cruz Roja Nacional, Federación (FICR), Comité (CICR)?  </t>
  </si>
  <si>
    <t>11.3.1.18 ¿Asociaciones profesionales?</t>
  </si>
  <si>
    <t>11.3.1.19 ¿Otras organizaciones no gubernamentales?</t>
  </si>
  <si>
    <t>8.2.3.3 ¿Comunica a cada trabajador de los resultados que se esperan de su labor en un periodo definido?</t>
  </si>
  <si>
    <t xml:space="preserve">8.2.3.4 ¿Analiza los resultados y propone mejorías al sistema? </t>
  </si>
  <si>
    <t xml:space="preserve">  </t>
  </si>
  <si>
    <t>8.3.1.1 ¿Facilita acuerdos formales y no formales con instituciones académicas del ámbito de la salud pública para permitir el acceso a educación continua?</t>
  </si>
  <si>
    <t>8.3.1.2 ¿Incentiva a las instituciones académicas del ámbito de la salud pública para que estas ofrezcan programas que satisfagan las necesidades de los profesionales de salud pública?</t>
  </si>
  <si>
    <t>2.4 Capacidad de respuesta oportuna y efectiva dirigida al control de problemas de salud pública</t>
  </si>
  <si>
    <t>2.4.1 ¿Tiene capacidad de respuesta oportuna y eficaz para el control de problemas de salud pública?</t>
  </si>
  <si>
    <t>En todo caso,  la ASN:</t>
  </si>
  <si>
    <t>1.2.1  ¿Existe una instancia para la evaluación de la calidad de la información producida en el sistema de salud?</t>
  </si>
  <si>
    <t>1.2.1.1 ¿Está ubicada fuera de la administración directa de la ASN?</t>
  </si>
  <si>
    <t>1.2.1.2 ¿Realiza auditorías periódicas al sistema de información para la medición del estado de salud del país?</t>
  </si>
  <si>
    <t>7.4.1 La ASN ¿Asiste a los niveles subnacionales en la promoción de un acceso equitativo a los servicios de salud necesarios?</t>
  </si>
  <si>
    <t>1.1.3.8 ¿Para definir objetivos y metas nacionales de salud?</t>
  </si>
  <si>
    <t>1.1.3.9 ¿Para evaluar el cumplimiento de objetivos y metas nacionales de salud?</t>
  </si>
  <si>
    <t>1.1.3.10 ¿Para mejorar la eficiencia y calidad del sistema para ejercer las funciones de salud pública?</t>
  </si>
  <si>
    <t xml:space="preserve">1.1.3.7 ¿Para definir las prioridades y necesidades de la población en materia de acceso a los servicios, participación en actividades de promoción y asignación de recursos, con especial énfasis en la detección de inequidades en el acceso y la utilización de los servicios de salud?  </t>
  </si>
  <si>
    <t>1.1.4 La ASN ¿Difunde  la información sobre el estado de salud de la población?</t>
  </si>
  <si>
    <t>1.1.4.1 ¿Produce un informe anual?</t>
  </si>
  <si>
    <t>1.1.4.2 ¿Da a conocer este informe a todos los interesados en la información que contiene?</t>
  </si>
  <si>
    <t>1.1.4.3 ¿Lo presenta a un conjunto de tomadores de decisión claves del país?</t>
  </si>
  <si>
    <t>1.1.4.4 ¿Organiza regularmente seminarios u otras actividades dirigidas a explicar y hacer conciencia  en los tomadores de decisión claves acerca de las implicancias de la información contenida en el informe anual del estado de salud de la población?</t>
  </si>
  <si>
    <t xml:space="preserve">5.5.1.3.4 ¿Ha desarrollado vínculos con escuelas u organizaciones que entregan programas de entrenamiento para el desarrollo sustentable de la gestión que mejoren la capacidad institucional de los niveles subnacionales? </t>
  </si>
  <si>
    <t>11.2.1.2.1 ¿Brotes de enfermedades transmisibles?</t>
  </si>
  <si>
    <t>11.2.1.2.2 ¿Saneamiento de alojamientos, albergues y campamentos?</t>
  </si>
  <si>
    <t xml:space="preserve">Si es así, este proceso: </t>
  </si>
  <si>
    <t>1.1.1.10 ¿Describen los procedimientos a seguir para organizar la información en un perfil del estado de salud que contenga información respecto a los objetivos nacionales de salud?</t>
  </si>
  <si>
    <t>1.1.2.8 ¿Contacto con servicios de salud colectivas?</t>
  </si>
  <si>
    <t>1.1.2.9 ¿Utilización de servicios de salud colectivas e individuales?</t>
  </si>
  <si>
    <t xml:space="preserve">1.3.2.9 ¿Preparación y calificación al nivel de Maestria en Salud Pública? </t>
  </si>
  <si>
    <t>1.3.2 La ASN en los niveles intermedios ¿Emplea o tiene acceso a personal con capacitación y experiencia en Epidemiología y Estadística?</t>
  </si>
  <si>
    <t>Valor Nacional de Referencia</t>
  </si>
  <si>
    <t>Valor del Indicador</t>
  </si>
  <si>
    <t>7.2.3 El personal de la ASN ¿Evalúa periódicamente su experiencia y capacidad para proveer mecanismos de acercamiento de la comunidad a los servicios de salud individual y colectivos en forma efectiva?</t>
  </si>
  <si>
    <t>7.2.3.1 ¿Introduce cambios de acuerdo a los resultados de estas evaluaciones?</t>
  </si>
  <si>
    <t xml:space="preserve">7.3 Abogacía y acción para mejorar el acceso a los servicios  de salud necesarios   </t>
  </si>
  <si>
    <t>7.3.1 La ASN ¿Desarrolla procesos de abogacía con otros actores para mejorar el acceso a los servicios de salud necesarios?</t>
  </si>
  <si>
    <t>10.2.1.1.1 ¿La ASN dispone de las capacidades para llevar adelante esa interlocución?</t>
  </si>
  <si>
    <t>10.2.1.2 La ASN ¿Está capacitada para llevar adelante investigación autónoma sobre temas relevante para la salud pública del país, cuando no existen grupos externos capaces de llevarla a cabo?</t>
  </si>
  <si>
    <t>10.2.1.2.1 ¿Se realiza interdisciplinariamente?</t>
  </si>
  <si>
    <t>10.2.1.2.2 ¿Incluye perspectivas de género y diversidad cultural?</t>
  </si>
  <si>
    <t>10.2.1.3 La ASN ¿Cuenta con un procedimiento, para la aprobación de investigaciones que utilicen sus instalaciones y la población bajo su responsabilidad?</t>
  </si>
  <si>
    <t>10.2.1.3.1 ¿Una evaluación de la relevancia del tema a investigar desde el punto de vista de las prioridades nacionales, evitando redundancias?</t>
  </si>
  <si>
    <t>4.2.1.4 ¿Se considera la participación ciudadana en la toma de decisiones en la gestión de los servicios de salud?</t>
  </si>
  <si>
    <t>Si es así, esto se hace:</t>
  </si>
  <si>
    <t>3.4.4.2 ¿Incluye componentes de promoción de salud en los programas de educación continua del personal de salud?</t>
  </si>
  <si>
    <t>En todo caso, tiene capacidades y experiencia en las áreas siguientes:</t>
  </si>
  <si>
    <t>3.5.1.1 ¿Promoción de la salud en el sitio de trabajo?</t>
  </si>
  <si>
    <t>3.5.1.2 ¿Educación para la salud?</t>
  </si>
  <si>
    <t>3.5.1.3 ¿Trabajo con grupos?</t>
  </si>
  <si>
    <t>3.5.1.4 ¿Mercadeo social?</t>
  </si>
  <si>
    <t>3.5.1.5 ¿Colaboración y abogacía con los medios de comunicación masivos?</t>
  </si>
  <si>
    <t>3.5.1.6 ¿Técnicas de la comunicación?</t>
  </si>
  <si>
    <t>3.5.1.7 ¿Creación de materiales educativos para la promoción de salud  adaptados  a culturas  diversas?</t>
  </si>
  <si>
    <t xml:space="preserve">Si es así, </t>
  </si>
  <si>
    <t>3.5.1.7.1 En los últimos 12 meses. ¿Se ha revisado  los materiales  educativos en uso con el fin de evaluar si son adecuados a los conocimientos actuales acerca de los temas a tratar y la formulación de los mensajes?</t>
  </si>
  <si>
    <t>3.5.1.7.2 ¿Se ha evaluado  los materiales para apreciar su adecuación a las diversas realidades existentes en el país?</t>
  </si>
  <si>
    <t>3.5.1.8 ¿Se ha comunicado a los niveles subnacionales  la existencia de materiales  y apoyo experto en el nivel nacional y la disposición a  asesorar los esfuerzos en promoción de la salud?</t>
  </si>
  <si>
    <t>3.5.1.9 ¿Se ha asesorado a los niveles subnacionales en la preparación  de actividades  promocionales específicas, en los últimos 12 meses?</t>
  </si>
  <si>
    <t>3.5.2 La ASN ¿Evalúa las necesidades de especialistas en educación para la salud en  los niveles subnacionales?</t>
  </si>
  <si>
    <t>En todo caso,</t>
  </si>
  <si>
    <t>3.5.2.1 ¿Ha formulado un plan de desarrollo de estas capacidades necesarias en cada nivel?</t>
  </si>
  <si>
    <t xml:space="preserve">3.5.2.2 ¿Ha evaluado los resultados del plan e implementado acciones acordes con los resultados de la evaluación? </t>
  </si>
  <si>
    <t>3.5.2.3 ¿Se tiene acceso a instalaciones y equipos que permitan desarrollar materiales educativos?</t>
  </si>
  <si>
    <t>5.3.2.1.1 ¿Posee las capacidades necesarias para recolectar, analizar, integrar y evaluar información proveniente de diversas fuentes?</t>
  </si>
  <si>
    <t>6.1.2.2 ¿Considera la coherencia de la legislación con el conocimiento científico existente en materia de salud pública?</t>
  </si>
  <si>
    <t>6.1.2.4 ¿Se hace en forma oportuna?</t>
  </si>
  <si>
    <t>6.1.2.5 ¿Se hace periódicamente?</t>
  </si>
  <si>
    <t>6.1.2.6 ¿Incorpora otros mecanismos de regulación?</t>
  </si>
  <si>
    <t>6.1.3 La ASN ¿Solicita aportes como ayuda en la evaluación de la normativa de salud?</t>
  </si>
  <si>
    <t>En todo caso, se solicita aportes de:</t>
  </si>
  <si>
    <t>6.1.3.1 ¿Legisladores clave que apoyan el desarrollo de la salud pública?</t>
  </si>
  <si>
    <t>6.1.3.2 ¿Asesores legales?</t>
  </si>
  <si>
    <t>6.1.3.3 ¿Otros organismos estatales?</t>
  </si>
  <si>
    <t>6.1.3.4 ¿La comunidad en general?</t>
  </si>
  <si>
    <t>6.4  Asesoría y apoyo técnico a los niveles subnacionales de salud pública en   la generación y fiscalización de leyes y reglamentos</t>
  </si>
  <si>
    <t>1.1.1.1 ¿Se han desarrollado para  el nivel nacional del sistema de salud?</t>
  </si>
  <si>
    <t>1.1.1.2 ¿Se han desarrollado para los niveles intermedios del sistema de salud?</t>
  </si>
  <si>
    <t>1.1.1.3 ¿Se han desarrollado para el nivel local del sistema de salud?</t>
  </si>
  <si>
    <t>1.1.1.5 ¿Describen los roles del nivel nacional y de los niveles subnacionales en la recolección de información?</t>
  </si>
  <si>
    <t>1.1.1.6 ¿Permiten el acceso a la información a los ciudadanos y a grupos organizados de la comunidad protegiendo a la vez la privacidad de las personas?</t>
  </si>
  <si>
    <t xml:space="preserve">1.1.1.7 ¿Incluyen un proceso de mejoría continua de los sistemas de información para satisfacer mejor las necesidades de los usuarios de los niveles nacionales y subnacionales (tomadores de decisiones, encargados de programas, etc.)?  </t>
  </si>
  <si>
    <t>1.1.1.7.1 ¿Incluye normas  uniformes en todos los niveles del sistema de información?</t>
  </si>
  <si>
    <t>9.1 Definición de estándares y evaluación para el mejoramiento de la calidad de los servicios de salud individuales y colectivos</t>
  </si>
  <si>
    <t xml:space="preserve">9.1.1 La ASN ¿Implementa una política de mejoría continua de la calidad de los servicios de salud? </t>
  </si>
  <si>
    <t>9.1.1.1 ¿La aplicación de estándares y de técnicas de comparación de metas nacionales de desempeño?</t>
  </si>
  <si>
    <t>9.1.1.2 ¿La implementación de diversas metodologías para la mejoría de calidad?</t>
  </si>
  <si>
    <t>1.1.4.6 ¿Entrega a las comunidades un conjunto comprensible de medidas para ayudarlas a hacer comparaciones, priorización de problemas de salud comunitarios y decisiones de asignación de recursos?</t>
  </si>
  <si>
    <t>Si es así, comunica los resultados a las instituciones involucradas:</t>
  </si>
  <si>
    <t>10.1.2.1.1 ¿Del nivel nacional?</t>
  </si>
  <si>
    <t>10.1.2.1.2 ¿De los niveles subnacionales?</t>
  </si>
  <si>
    <t>Si es así, promueve la difusión y utilización de los resultados por parte de las instituciones interesadas:</t>
  </si>
  <si>
    <t>10.1.2.2.1 ¿En el nivel nacional?</t>
  </si>
  <si>
    <t>10.1.2.2.2 ¿En los niveles subnacionales?</t>
  </si>
  <si>
    <t>11.3.1.22.1 ¿Colabora y se coordina con los programas de emergencias y desastres del sector salud ya existentes en otras naciones vecinas?</t>
  </si>
  <si>
    <t>9.2.3.5 ¿Se incluye en la evaluación la existencia de mecanismos formales para que los usuarios aporten su opinión en forma oportuna y confidencial a la ASN?</t>
  </si>
  <si>
    <t>9.2.3.6 ¿Se usan los resultados de la evaluación para desarrollar planes que mejoren la calidad de los programas y servicios entregados?</t>
  </si>
  <si>
    <t>9.2.3.7 ¿Se usan los resultados de la evaluación para desarrollar planes que mejoren el acceso a los servicios de salud individuales?</t>
  </si>
  <si>
    <t>9.2.3.8 ¿Se comunican los resultados a todos los participantes en el proceso de evaluación?</t>
  </si>
  <si>
    <t>2.2.1.10 ¿Experiencia en salud ocupacional?</t>
  </si>
  <si>
    <t>2.2.1.11 ¿Experiencia en métodos de Evaluación Epidemiológica Rápida (Muestreos de conglomerados, detección de factores de riesgo, métodos rápidos de encuesta,  etc.)?</t>
  </si>
  <si>
    <t>2.2.1.12 ¿Llevar a cabo tamizajes rápidos de poblaciones expuestas a riesgos o en las que se ha reportado problemas de salud?</t>
  </si>
  <si>
    <t>2.2.1.13 ¿Conducir muestreos medioambientales rápidos en respuesta a informes de riesgos para la salud de esa naturaleza?</t>
  </si>
  <si>
    <t>2.4.1.6.1  ¿Puede proveer un ejemplo de esto?</t>
  </si>
  <si>
    <t>3.1.1 ¿Cuenta con una formulación escrita de su política de promoción de la salud?</t>
  </si>
  <si>
    <t>3.1.2.1 ¿Una evaluación anual del sistema de estímulo?</t>
  </si>
  <si>
    <t>3.1.2.1.1 ¿Se modifica el sistema de acuerdo a los resultados de la evaluación?</t>
  </si>
  <si>
    <t>3.1.2.2 ¿Reconocimientos nacionales de promoción?</t>
  </si>
  <si>
    <t>3.1.2.3 ¿Financiamiento de capacitación, asistencia a eventos de promoción, etc.?</t>
  </si>
  <si>
    <t>3.1.2.4 ¿Fondos concursables  para proyectos de promoción?</t>
  </si>
  <si>
    <t>3.1.2.5 ¿Institución privada?</t>
  </si>
  <si>
    <t>9.3.3 La ASN ¿Utiliza las metodologías disponibles para la evaluación de las tecnologías?</t>
  </si>
  <si>
    <t>9.3.3.1 ¿Seguridad?</t>
  </si>
  <si>
    <t>9.3.3.2 ¿Efectividad?</t>
  </si>
  <si>
    <t>9.2.1 La ASN ¿Estimula activamente a la comunidad  para evaluar el grado de satisfacción del público con los servicios de salud en general?</t>
  </si>
  <si>
    <t>9.2.1.1 ¿Obteniendo información a partir de organizaciones locales?</t>
  </si>
  <si>
    <t>9.2.1.2 ¿Por medio de encuestas hechas en la comunidad?</t>
  </si>
  <si>
    <t>3.2.3.1 ¿Identifica y fomenta la definición e implementación de aquellas políticas de mayor impacto probable en la salud de las personas y del ambiente?</t>
  </si>
  <si>
    <t>3.2.3.2 La ASN ¿Monitorea y analiza el impacto en la salud de las políticas sociales y economicas priorizadas?</t>
  </si>
  <si>
    <t>Si es así, puede mencionar un ejemplo de analisis del impacto en salud realizado por la ASN en materia de:</t>
  </si>
  <si>
    <t>3.4.1.1 ¿Ha aportado evidencia respecto a la inversión en promoción y en curación y a los resultados de las intervenciones promocionales con relación a las terapéuticas?</t>
  </si>
  <si>
    <t>3.4.3 La ASN ¿Ha promovido un proceso de fortalecimiento de la  Atención Primaria de Salud (APS)?</t>
  </si>
  <si>
    <t>3.4.3.3 ¿Otorga a los equipos de salud de la APS los recursos y la autoridad para implementar programas de promoción dirigidos a su población a cargo?</t>
  </si>
  <si>
    <t>4.1.1.1.3 ¿En los niveles locales?</t>
  </si>
  <si>
    <t>4.1.1.2.3 ¿En los niveles locales?</t>
  </si>
  <si>
    <t>4.1.1.3.3 ¿En los niveles locales?</t>
  </si>
  <si>
    <t>4.2.1.6.3 ¿En los niveles locales?</t>
  </si>
  <si>
    <t>4.2.3.4.3 ¿En los niveles locales?</t>
  </si>
  <si>
    <t>4.2.3.6.3 ¿Los niveles locales?</t>
  </si>
  <si>
    <t>Si es así, esta participación se considera:</t>
  </si>
  <si>
    <t>4.2.1.1.1 ¿En el nivel nacional?</t>
  </si>
  <si>
    <t>4.2.1.1.2 ¿En los niveles intermedios?</t>
  </si>
  <si>
    <t>4.2.1.1.3 ¿En los niveles locales?</t>
  </si>
  <si>
    <t>4.2.1.2 La ASN ¿Toma en cuenta los aportes que la ciudadanía entrega en las instancias participativas en salud?</t>
  </si>
  <si>
    <t>4.2.1.3 La ASN ¿Ha establecido instancias formales de participación de la ciudadanía en salud?</t>
  </si>
  <si>
    <t>4.2.1.3.2 ¿En los niveles intermedios?</t>
  </si>
  <si>
    <t>4.2.1.3.3 ¿En los niveles locales?</t>
  </si>
  <si>
    <t>4.2.1.3.1 ¿En el nivel nacional?</t>
  </si>
  <si>
    <t>4.2.1.4.2 ¿En los niveles intermedios?</t>
  </si>
  <si>
    <t>7.1.4.3 ¿Implementa normativas dirigidas a garantizar estas condiciones de acceso para toda la población?</t>
  </si>
  <si>
    <t>7.2.1 ¿Tiene la ASN personal especializado en programas de acercamiento a la comunidad dirigidos a mejorar la utilización de los servicios de salud?</t>
  </si>
  <si>
    <t>7.2.1.1 ¿Detectar y seguir patrones de utilización de servicios?</t>
  </si>
  <si>
    <t>7.2.1.2 ¿Identificar casos problema en materia de barreras de acceso a servicios de salud individuales?</t>
  </si>
  <si>
    <t>7.2.2 La ASN ¿Tiene personal capaz de informar a los ciudadanos acerca del acceso a los servicios de salud?</t>
  </si>
  <si>
    <t>7.2.2.1 ¿Disminuir barreras lingüísticas y culturales?</t>
  </si>
  <si>
    <t>7.2.2.2 ¿Focalizar acciones en poblaciones de difícil acceso?</t>
  </si>
  <si>
    <t>7.2.2.3 ¿Informar a los proveedores acerca de programas de prevención?</t>
  </si>
  <si>
    <t>7.2.2.4 ¿Acercar servicios a poblaciones de alto riesgo?</t>
  </si>
  <si>
    <t>7.2.2.5 ¿Desarrollar programas nacionales de detección precoz?</t>
  </si>
  <si>
    <t>7.2.2.6 ¿Apoyar a poblaciones vulnerables o sub-servidas para que reciban los servicios necesarios?</t>
  </si>
  <si>
    <t>6.2.1.1 ¿Existen guías escritas claras que apoyen las actividades de fiscalización en salud pública?</t>
  </si>
  <si>
    <t>6.2.1.2 ¿Identifica los responsables de la fiscalización?</t>
  </si>
  <si>
    <t>6.2.1.3  ¿Supervisa los procedimientos de fiscalización utilizados?</t>
  </si>
  <si>
    <t xml:space="preserve">5.3 Desarrollo de la capacidad institucional de gestión de la salud pública </t>
  </si>
  <si>
    <t xml:space="preserve">5.3.2.1.4 ¿Estimula y facilita el uso de información del estado de salud de la comunidad en la toma de decisiones? </t>
  </si>
  <si>
    <t xml:space="preserve">5.3.2.4 ¿Cuenta con indicadores de desempeño claros y bien definidos como parte integral del sistema de salud? </t>
  </si>
  <si>
    <t xml:space="preserve">5.3.3.2.1.7 ¿Realiza su evaluación sistemática y en forma interactiva? </t>
  </si>
  <si>
    <t xml:space="preserve">5.4.1.3 ¿Cuenta con las capacidades necesarias para el desarrollo de proyectos de cooperación con países dentro y fuera de la región? </t>
  </si>
  <si>
    <t xml:space="preserve">5.4.1.3.2 ¿El desarrollo específico de proyectos de cooperación de corto plazo? </t>
  </si>
  <si>
    <t>4.2.1.1 ¿Se considera la participación ciudadana en la definición de objetivos y metas?</t>
  </si>
  <si>
    <t>6.2.3.4 ¿Cuentan con sistemas de advertencia y castigo a las prácticas ilegales en materia de fiscalización?</t>
  </si>
  <si>
    <t xml:space="preserve">5.3.2.1.2.1 ¿Los recursos existentes en el sector salud? </t>
  </si>
  <si>
    <t>8.1.3.5.1.1 La ASN ¿Define estrategias para la obtención de una fuerza de trabajo competente para trabajar con comunidades de cultura y lengua diversa?</t>
  </si>
  <si>
    <t>8.1.3.6 ¿Posee un sistema de información para la gestión capaz de dar seguimiento a los datos descritos más arriba?</t>
  </si>
  <si>
    <t>8.1.4 La ASN ¿Mantiene un inventario en función de un perfil predeterminado, actualizado de los puestos de trabajo que son necesarios para desempeñar funciones de salud pública?</t>
  </si>
  <si>
    <t>En todo caso, el inventario incluye:</t>
  </si>
  <si>
    <t>8.1.4.1 ¿Una definición previa del perfil de puestos?</t>
  </si>
  <si>
    <t>8.1.4.2 ¿Una definición de prioridades para llenar las vacancias?</t>
  </si>
  <si>
    <t>8.1.4.3 ¿Un completo análisis de los puestos ocupados y vacantes?</t>
  </si>
  <si>
    <t>8.1.4.4 ¿A los niveles nacionales y subnacionales?</t>
  </si>
  <si>
    <t>8.1.4.5 ¿Una estimación de los trabajadores que voluntariamente entregan servicios de salud pública?</t>
  </si>
  <si>
    <t>En todo caso, la evaluación incluye los aportes provienen de:</t>
  </si>
  <si>
    <t>8.1.5.1 ¿Otras agencias de gobierno?</t>
  </si>
  <si>
    <t>8.1.5.2 ¿Los niveles subnacionales de salud pública?</t>
  </si>
  <si>
    <t>8.1.5.3 ¿Instituciones académicas?</t>
  </si>
  <si>
    <t>8.1.5.4 ¿Lideres sociales en salud pública?</t>
  </si>
  <si>
    <t>8.1.5.5 ¿Organizaciones no gubernamentales?</t>
  </si>
  <si>
    <t>8.1.5.6 ¿Asociaciones profesionales?</t>
  </si>
  <si>
    <t>8.1.5.7 ¿Sociedad civil?</t>
  </si>
  <si>
    <t>8.1.5.8 ¿Organismos internacionales?</t>
  </si>
  <si>
    <t>8.1.5.9 ¿Ministerio de educación?</t>
  </si>
  <si>
    <t>8.1.5.10 ¿Ministerio del trabajo?</t>
  </si>
  <si>
    <t>8.2 Mejoramiento de la calidad de la fuerza de trabajo</t>
  </si>
  <si>
    <t>8.2.1 La ASN ¿Desarrolla estrategias para el mejoramiento de la calidad de la fuerza de trabajo?</t>
  </si>
  <si>
    <t>8.2.1.1.1 ¿Evalúa el cumplimiento de estos criterios en los procesos de contratación en todo el país?</t>
  </si>
  <si>
    <t>1.4.1 La ASN ¿Utiliza recursos computacionales para monitorear el estado de salud de la población del país?</t>
  </si>
  <si>
    <t>11.1.3.3 ¿Coordinar actividades con otros sectores?</t>
  </si>
  <si>
    <t>3.4.3.4 ¿Establece en la APS incentivos claros al desarrollo de programas promocionales dirigidos a las comunidades y a los individuos?</t>
  </si>
  <si>
    <t>3.4.4 La ASN ¿fortalece el desarrollo de recursos humanos con enfoque de promoción?</t>
  </si>
  <si>
    <t>3.4.4.1 ¿Estimula a los centros formadores a incluir contenidos y formación de actitudes positivas hacia la promoción en los estudiantes de carreras de salud?</t>
  </si>
  <si>
    <t>En todo caso esta evaluación se realiza:</t>
  </si>
  <si>
    <t>7.2.2.8 ¿Colaborar con las instituciones de seguridad social para asegurar un monitoreo focalizado en poblaciones sub-servidas?</t>
  </si>
  <si>
    <t>1.4.1.2 ¿Utiliza recursos computacionales para monitorear el estado de salud de la población del país en el nivel local?</t>
  </si>
  <si>
    <t>1.4.1.3 ¿Considera personal que está entrenado para su manejo y mantenimiento básico?</t>
  </si>
  <si>
    <t>1.4.1.5 ¿Cuenta con software utilitario de uso habitual (procesadores de texto, planillas de cálculo, diseño gráfico y de presentaciones)?</t>
  </si>
  <si>
    <t xml:space="preserve">5.3.4.3.3 ¿Facilita la implementación de estos estándares en la práctica habitual? </t>
  </si>
  <si>
    <t>Los resultados de la evaluación:</t>
  </si>
  <si>
    <t>10.3.1.2 ¿Investigación de brotes de intoxicación alimentaria?</t>
  </si>
  <si>
    <t>10.3.2.2  ¿Asesora a los niveles subnacionales en la preparación de acciones para poner en práctica intervenciones basadas en los resultados de la investigación en salud pública en sus respectivos territorios?</t>
  </si>
  <si>
    <t>PUNTAJE FINAL FESP 1:</t>
  </si>
  <si>
    <t xml:space="preserve">5.3.5.1.1.3 ¿Cuenta con un staff entrenado en tecnologías de gestión capaz de proveer asesoría en la selección y gestión de tecnologías apropiadas? </t>
  </si>
  <si>
    <t>Si es así, estas capacidades incluyen:</t>
  </si>
  <si>
    <t xml:space="preserve">5.5 Asesoría y apoyo técnico a los niveles subnacionales en desarrollo de políticas, planificación y gestión de la salud pública </t>
  </si>
  <si>
    <t xml:space="preserve">5.5.1 ¿La ASN asesora y provee apoyo técnico a los niveles subnacionales en el desarrollo de políticas, planificación y gestión de actividades de salud pública? </t>
  </si>
  <si>
    <t>En todo caso, este apoyo incluye:</t>
  </si>
  <si>
    <t>En todo caso, esa capacidad incluye:</t>
  </si>
  <si>
    <t>10.2.1.3.2 ¿Un procedimiento formal que resguarde los aspectos éticos de la investigación de acuerdo a cánones internacionales aceptados?</t>
  </si>
  <si>
    <t>7.4.1.1.2 ¿Ayuda a los niveles subnacionales a crear y diseminar mensajes comunicacionales para informar al público –especialmente a los grupos subatendidos- acerca de la disponibilidad de servicios?</t>
  </si>
  <si>
    <t>7.4.1.2 ¿La identificación de las necesidades insatisfechas de acceso de personas?</t>
  </si>
  <si>
    <t>4.2.3.5 ¿Ayuda a otras organizaciones a preparar estos encuentros?</t>
  </si>
  <si>
    <t>4.2.3.5.1 ¿Puede recordar al menos un ejemplo de este tipo durante el último año?</t>
  </si>
  <si>
    <t>Si es así, se evaluó:</t>
  </si>
  <si>
    <t>2.2.1.9 ¿Experiencia en salud mental?</t>
  </si>
  <si>
    <t>2.2.1.14 ¿Diseñar nuevos sistemas de vigilancia para problemas emergentes?</t>
  </si>
  <si>
    <t xml:space="preserve">5.3.5.1 ¿Cuenta con las capacidades para gestionar recursos? </t>
  </si>
  <si>
    <t xml:space="preserve">5.3.5.1.1 ¿Cuenta con las habilidades para reasignar los recursos en función de las prioridades y necesidades de cambio institucional? </t>
  </si>
  <si>
    <t xml:space="preserve">5.3.5.1.1.1 ¿Puede dar un ejemplo de  reasignación de recursos durante el último año?  </t>
  </si>
  <si>
    <t xml:space="preserve">5.3.5.1.1.2 ¿Utiliza sus capacidades de gestión de recursos para asegurar eficiencia, calidad y equidad en los servicios de salud? </t>
  </si>
  <si>
    <t>Si es así, esta experiencia y capacidades incluye habilidades en:</t>
  </si>
  <si>
    <t xml:space="preserve">6.1 Revisión periódica, evaluación y modificación del marco regulatorio </t>
  </si>
  <si>
    <t>6.1.1 La ASN ¿Cuenta con experiencia en la redacción de leyes y regulaciones dirigidas a la protección de la salud pública?</t>
  </si>
  <si>
    <t>En todo caso, esta experiencia incluye:</t>
  </si>
  <si>
    <t>6.1.1.2 ¿Consejería legal contratada externamente para revisiones específicas?</t>
  </si>
  <si>
    <t>6.1.1.3 ¿Personal conocedor de los procedimientos legislativos y regulatorios relativos a la adopción, enmienda y rechazo de leyes regulaciones de salud pública?</t>
  </si>
  <si>
    <t>6.1.2 La ASN ¿Revisa la normativa dirigida a la protección de la salud y seguridad de la población?</t>
  </si>
  <si>
    <t>En todo caso, la revisión:</t>
  </si>
  <si>
    <t>6.1.2.1 ¿Incluye  los proyectos de legislación?</t>
  </si>
  <si>
    <t>1.3.1.3 ¿Consolidación de datos procedentes de fuentes diversas?</t>
  </si>
  <si>
    <t xml:space="preserve">5.2.1.5 ¿La ASN solicita y considera los aportes de la sociedad civil en la formulación de la política nacional de salud pública?  </t>
  </si>
  <si>
    <t>5.2.2 ¿La ASN coordina actividades nacionales de participación social para la definición de la política nacional de salud pública?</t>
  </si>
  <si>
    <t xml:space="preserve">5.2.2.4 ¿La preparación negociada de legislación sanitaria que sustente la definición de la política nacional de salud pública? </t>
  </si>
  <si>
    <t xml:space="preserve">5.3.3.2.2 ¿Coordina esta planificación estratégica y las actividades colaborativas con otras instituciones? </t>
  </si>
  <si>
    <t>6.2.1.4 ¿Actúa rápidamente la ASN para corregir los abusos o mal uso de autoridad?</t>
  </si>
  <si>
    <t>6.3.2.1 ¿Existe alguna institución gubernamental especializada para ejercer la función fiscalizadora que le corresponde a la ASN?</t>
  </si>
  <si>
    <t>8.1.5 La evaluación de la cantidad y calidad de la  fuerza de trabajo por parte de la ASN ¿Involucra aportes de otras instituciones?</t>
  </si>
  <si>
    <t xml:space="preserve">8.2.1.4 ¿Incentiva la participación de la fuerza de trabajo de salud pública en actividades de educación permanente que permitan mejorar la calidad de su desempeño? </t>
  </si>
  <si>
    <t>9.2.3 La ASN ¿Evalúa la satisfacción de los usuarios con los servicios de salud individuales disponibles en el país?</t>
  </si>
  <si>
    <t>10.3.3.1.4 ¿Las facultades de ciencias de salud o afines?</t>
  </si>
  <si>
    <t>8.1.1.1.3 ¿En el nivel local?</t>
  </si>
  <si>
    <t>Si es así, el perfil existe para:</t>
  </si>
  <si>
    <t>8.1.1.2.1 ¿El nivel nacional?</t>
  </si>
  <si>
    <t>8.1.1.2.2 ¿Los niveles intermedios?</t>
  </si>
  <si>
    <t>8.1.1.2.3 ¿El nivel local?</t>
  </si>
  <si>
    <t>Si es así, las competencias requeridas están definidas para:</t>
  </si>
  <si>
    <t>8.1.1.3.1 ¿El nivel nacional?</t>
  </si>
  <si>
    <t>8.1.1.3.2 ¿Los niveles intermedios?</t>
  </si>
  <si>
    <t>8.1.1.3.3 ¿El nivel local?</t>
  </si>
  <si>
    <t>Si es así, esta investigación:</t>
  </si>
  <si>
    <t xml:space="preserve">             Si es así, este procedimiento incluye:</t>
  </si>
  <si>
    <t>En todo caso, la ASN los asesora en:</t>
  </si>
  <si>
    <t>En todo caso, la ASN  entrena a su personal en:</t>
  </si>
  <si>
    <t>Si es así, la provisión de servicios incluye:</t>
  </si>
  <si>
    <t>En todo caso, las guías u otros instrumentos para medir el estado de salud:</t>
  </si>
  <si>
    <t>Si es así, el proceso:</t>
  </si>
  <si>
    <t>En todo caso, este perfil incluye:</t>
  </si>
  <si>
    <t>En todo caso, el perfil de salud se usa:</t>
  </si>
  <si>
    <t>9.1.1.5 ¿Actividades para la evaluación de la actitud del personal hacia la satisfacción del usuario?</t>
  </si>
  <si>
    <t>9.1.1.6 ¿Actividades dirigidas al desarrollo de políticas y procedimientos?</t>
  </si>
  <si>
    <t>9.1.1.7 ¿La medición de la satisfacción de los usuarios?</t>
  </si>
  <si>
    <t>9.2.3.3 ¿Se incluye en la evaluación la colaboración de miembros de la sociedad civil afectados por estos servicios de salud individuales?</t>
  </si>
  <si>
    <t>9.2.3.4 ¿Se otorga a los miembros de la sociedad civil la oportunidad de opinar acerca de los factores a ser evaluados?</t>
  </si>
  <si>
    <t>8.4.1.2 ¿Capacita a su fuerza de trabajo para la entrega de servicios adecuados a grupos socioculturales  diversos?</t>
  </si>
  <si>
    <t>8.4.1.3 ¿Incorpora el concepto de entrega de servicios apropiados a la cultura de la comunidad en la planificación e implementación de las acciones de salud pública?</t>
  </si>
  <si>
    <t>Si es así, la ASN incorpora estas prácticas:</t>
  </si>
  <si>
    <t>8.4.1.3.1 ¿En el nivel nacional?</t>
  </si>
  <si>
    <t>8.4.1.3.2 ¿En los niveles intermedios?</t>
  </si>
  <si>
    <t>8.4.1.3.3 ¿En el nivel local?</t>
  </si>
  <si>
    <t xml:space="preserve">8.4.1.3.4 ¿Puede mencionar un ejemplo en un área específica? </t>
  </si>
  <si>
    <t>7.1.1.4 ¿Se realiza en colaboración con los niveles subnacionales de la ASN?</t>
  </si>
  <si>
    <t>7.1.1.4.3 ¿Se realiza en colaboración con otras entidades gubernamentales?</t>
  </si>
  <si>
    <t>7.1.1.4.4 ¿Se realiza en colaboración con otras entidades no gubernamentales?</t>
  </si>
  <si>
    <t>7.1.1.4.1 ¿Se realiza en colaboración con los niveles intermedios?</t>
  </si>
  <si>
    <t>7.1.1.4.2 ¿Se realiza en colaboración con el nivel local?</t>
  </si>
  <si>
    <t>7.1.1.5 ¿Se realiza al menos cada dos años?</t>
  </si>
  <si>
    <t>7.1.2.3 ¿Incluye la cobertura de servicios individuales de parte de agencias públicas, compañías de seguros y otros pagadores?</t>
  </si>
  <si>
    <t>7.1.3.12 ¿Previsión social?</t>
  </si>
  <si>
    <t>7.2 Conocimientos, habilidades y mecanismos para acercar los programas y servicios a la población.</t>
  </si>
  <si>
    <t>PUNTAJE FINAL FESP 5:</t>
  </si>
  <si>
    <t>FESP 6: Fortalecimiento de la capacidad institucional de regulación y fiscalización en salud pública</t>
  </si>
  <si>
    <t>PUNTAJE FINAL FESP 6:</t>
  </si>
  <si>
    <t>PUNTAJE FINAL FESP 7:</t>
  </si>
  <si>
    <t>FESP 8: Desarrollo de recursos humanos y capacitación en salud pública</t>
  </si>
  <si>
    <t>PUNTAJE FINAL FESP 8:</t>
  </si>
  <si>
    <t>PUNTAJE FINAL FESP 9:</t>
  </si>
  <si>
    <t>PUNTAJE FINAL FESP 10:</t>
  </si>
  <si>
    <t>FESP 11: Reducción del impacto de emergencias y desastres en salud</t>
  </si>
  <si>
    <t>PUNTAJE FINAL FESP 11:</t>
  </si>
  <si>
    <t>7.4.1.5 ¿La coordinación de programas complementarios que promuevan actividades de acercamiento a la comunidad y de acceso equitativo a los servicios de salud?</t>
  </si>
  <si>
    <t>En todo caso, la evaluación:</t>
  </si>
  <si>
    <t>En todo caso, el personal tiene experiencia y capacidad en:</t>
  </si>
  <si>
    <t>Si es así, estos incentivos incluyen a proveedores  de:</t>
  </si>
  <si>
    <t>En todo caso, la ASN asiste en:</t>
  </si>
  <si>
    <t>8.1 Caracterización de la fuerza de trabajo  en salud pública</t>
  </si>
  <si>
    <t>8.1.1 La ASN ¿Define las necesidades actuales de personal de salud pública?</t>
  </si>
  <si>
    <t>En todo caso, la ASN define:</t>
  </si>
  <si>
    <t>Si es así, esta definición existe:</t>
  </si>
  <si>
    <t>8.1.1.1.1 ¿En el nivel nacional?</t>
  </si>
  <si>
    <t>8.1.1.1.2 ¿En los niveles intermedios?</t>
  </si>
  <si>
    <t>7.3.2.4 ¿Identifica estrategias para llenar las brechas en la distribución de los recursos humanos?</t>
  </si>
  <si>
    <t>7.3.2.5 ¿Identifica experiencias exitosas en materia de intervenciones   dirigidas a aumentar el acceso a los servicios de salud?</t>
  </si>
  <si>
    <t>1.2 Evaluación de la calidad de la información</t>
  </si>
  <si>
    <t>1.3 Apoyo experto y recursos para el monitoreo y evaluación del estado de salud</t>
  </si>
  <si>
    <t xml:space="preserve">5.3.4  La ASN ¿Mantiene un proceso permanente de desarrollo organizacional? </t>
  </si>
  <si>
    <t xml:space="preserve">5.3.4.1 ¿Cuenta con una visión organizacional clara y compartida? </t>
  </si>
  <si>
    <t xml:space="preserve">5.2.2.5 ¿La ASN comparte esta agenda con otros involucrados del nivel nacional y de los niveles subnacionales? </t>
  </si>
  <si>
    <t>8.1.1.2 ¿El perfil de los trabajadores necesarios para ejercer las funciones esenciales y los servicios colectivos de salud pública?</t>
  </si>
  <si>
    <t>8.1.1.3 ¿Las competencias requeridas para ejercer las funciones esenciales y los servicios colectivos de salud pública?</t>
  </si>
  <si>
    <t>6.1.2.3 ¿Considera tanto el impacto esperado como los efectos adversos de estas leyes y regulaciones?</t>
  </si>
  <si>
    <t>6.3.4.2 ¿Puede dar un ejemplo de una mejoria al marco regulatorio existente?</t>
  </si>
  <si>
    <t>7.1.2.8 ¿Se realiza en colaboración con el sistema de servicios de salud individuales?</t>
  </si>
  <si>
    <t>En todo caso, se cuenta con personal dedicado a:</t>
  </si>
  <si>
    <t>Si es así, el personal identifica casos:</t>
  </si>
  <si>
    <t>Si es así, se cuenta con el personal capacitado en estos temas en:</t>
  </si>
  <si>
    <t>7.2.3.2.1 ¿El nivel nacional?</t>
  </si>
  <si>
    <t>7.3.1.5 ¿Aboga por el reclutamiento de los profesionales de salud de todos niveles en programas de educación continua para asegurar acceso equitativo a servicios adecuados a las necesidades para todos los ciudadanos?</t>
  </si>
  <si>
    <t xml:space="preserve">8.1.4.6 ¿Una estimación de áreas de crecimiento futuro? </t>
  </si>
  <si>
    <t>9.1.2.5 ¿Difunde los resultados de la evaluación de calidad a los proveedores de los servicios de salud colectivos?</t>
  </si>
  <si>
    <t>9.1.2.6 ¿Difunde los resultados de la evaluación de calidad a los usuarios de los servicios de salud colectivos?</t>
  </si>
  <si>
    <t>2.1.1.7 ¿Obtiene y procesa una retroalimentación sistematica de sus publicaciones?</t>
  </si>
  <si>
    <t>2.1.1.10 ¿Incorpora la información derivada de otros sistemas de vigilancia de diferentes actores de salud (pe: sector privado asegurador o proveedor, ONGs)?</t>
  </si>
  <si>
    <t>2.2.1.3.1 ¿Cuenta con un activo sistema de información geográfica?</t>
  </si>
  <si>
    <t xml:space="preserve">10.1.1.10 ¿Existe alguna instancia en la estructura de la ASN a cargo de desarrollar la agenda e implementar la investigación incluida en ella? </t>
  </si>
  <si>
    <t>11.1.1.2 ¿El plan cuenta con un mapa de amenazas, vulnerabilidad y riesgos de emergencias y desastres en el territorio nacional?</t>
  </si>
  <si>
    <t>11.1.2 La ASN ¿Coordina a todo el sector salud en su conjunto en la implementación de medidas de preparación para desastres y emergencias?</t>
  </si>
  <si>
    <t>11.1.1.4.1 ¿Cuenta la unidad de emergencias y desastres con un presupuesto asignado específicamente a ella?</t>
  </si>
  <si>
    <t>11.1.2.2 ¿Cuenta con un sistema de transporte  preparado para funcionar en situaciones de emergencia o desastre?</t>
  </si>
  <si>
    <t>10.3.3.1.2 ¿Las escuelas de salud pública?</t>
  </si>
  <si>
    <t>10.3.3.1.5 ¿Otras instituciones dedicadas a la investigación en salud pública?</t>
  </si>
  <si>
    <t>10.3.3.1.6 ¿Otros actores extrasectoriales relevantes?</t>
  </si>
  <si>
    <t>10.3.3.2 ¿La ASN estimula la participación de profesionales de los niveles subnacionales en proyectos de investigación de alcance nacional?</t>
  </si>
  <si>
    <t>10.3.3.2.1 ¿El diseño de proyectos de investigación?</t>
  </si>
  <si>
    <t>3.4.3.1 ¿Promueve modelos de atención sobre la base de población a cargo de equipos de salud con formación en promoción de salud?</t>
  </si>
  <si>
    <t>6.4.2.1 ¿Aporta a los niveles subnacionales protocolos describiendo buenas prácticas de fiscalización?</t>
  </si>
  <si>
    <t>6.4.2.2 ¿Aporta asesoría a los niveles subnacionales en materia de implementación de procedimientos de fiscalización?</t>
  </si>
  <si>
    <t>6.4.2.3 ¿Apoya a los niveles subnacionales con entrenamiento en procedimientos de fiscalización?</t>
  </si>
  <si>
    <t xml:space="preserve">5.1.1.2.6 ¿La ASN identifica actores y organizaciones responsables de alcanzar los objetivos sanitarios definidos? </t>
  </si>
  <si>
    <t xml:space="preserve">5.1.1.2.7 ¿La ASN desarrolla indicadores de desempeño para medir el cumplimiento de los objetivos sanitarios definidos? </t>
  </si>
  <si>
    <t xml:space="preserve">5.1.1.2.7.1 ¿Este proceso incluye indicadores para cada política, actividad y/o componente del plan? </t>
  </si>
  <si>
    <t xml:space="preserve">5.1.1.2.8 ¿Se incorpora a otras organizaciones que contribuyen o se benefician de las mejorías del perfil de salud en el desarrollo de estos indicadores? </t>
  </si>
  <si>
    <t xml:space="preserve">5.1.2.1 ¿Estos indicadores se monitorean y evalúan a través de un proceso participativo? </t>
  </si>
  <si>
    <t>Si es así, este proceso participativo:</t>
  </si>
  <si>
    <t xml:space="preserve">5.1.2.1.1 ¿Incluye actores claves relacionados con el financiamiento de los cuidados de salud? </t>
  </si>
  <si>
    <t>9.2.1.5 ¿Por medio de encuestas de población atendida en los servicios de salud?</t>
  </si>
  <si>
    <t>9.2.1.6 ¿Por medio de encuestas al alta?</t>
  </si>
  <si>
    <t>9.2.1.7 ¿Por medio de registros de opinión, reclamos y sugerencias?</t>
  </si>
  <si>
    <t>9.2.1.8 ¿Se usan como base de un sistema de mejoramiento continuo de la calidad de los servicios de salud?</t>
  </si>
  <si>
    <t>9.2.2 La ASN ¿Evalúa regularmente la satisfacción de los usuarios con los servicios de salud colectivos?</t>
  </si>
  <si>
    <t>9.3.3.3 ¿Costo-efectividad?</t>
  </si>
  <si>
    <t xml:space="preserve">8.5.1.3 ¿Desarrolla estrategias que aseguren la existencia de programas de formación continua en los niveles subnacionales? </t>
  </si>
  <si>
    <t>8.5.1.3.1 ¿Los niveles intermedios?</t>
  </si>
  <si>
    <t>8.5.1.3.2 ¿El nivel local?</t>
  </si>
  <si>
    <t>2.4.1.1 ¿Cuenta con protocolos y manuales de procedimiento, basados en la información obtenida de la vigilancia, para la respuesta rápida frente a los daños a la salud del ambiente y de las personas?</t>
  </si>
  <si>
    <t>2.4.1.2 ¿Ha definido las responsabilidades de los encargados de mantener activa la comunicación entre los distintos componentes del sistema de vigilancia?</t>
  </si>
  <si>
    <t>6.2.3.1 ¿Se evalúan periódicamente por parte de entidades independientes y se corrigen de acuerdo a los resultados de las evaluaciones cuando es necesario?</t>
  </si>
  <si>
    <t>6.2.3.2 ¿Son consistentes con las prioridades nacionales en la materia?</t>
  </si>
  <si>
    <t xml:space="preserve">6.2.3.3 ¿Contempla medidas para evitar las  manipulaciones de grupos de presión externos a la ASN? </t>
  </si>
  <si>
    <t>3.1.2 ¿Ha establecido algún sistema que estimule la participación de los niveles subnacionales, instituciones privadas, otras instituciones del sector público y organizaciones comunitarias en actividades de promoción de salud?</t>
  </si>
  <si>
    <t xml:space="preserve">En todo caso, la ASN ha desarrollado: </t>
  </si>
  <si>
    <t>Puede mencionar un ejemplo de incentivo entregado en los últimos 12 meses a:</t>
  </si>
  <si>
    <t>3.1.3 La  ASN ¿Promueve el desarrollo de normas e intervenciones orientadas a  promover ambientes y conductas favorables?</t>
  </si>
  <si>
    <t xml:space="preserve">3.1.3.1 ¿Ha identificado un conjunto de normas que promueven conductas y ambientes saludables? </t>
  </si>
  <si>
    <t>3.1.3.2 ¿Planifica anualmente los cursos a seguir en materia de elaboración de normas que promuevan conductas y ambientes saludables?</t>
  </si>
  <si>
    <t>3.1.3.3 ¿Posee una política dirigida a estimular el desarrollo de intervenciones  que promuevan conductas y ambientes saludables?</t>
  </si>
  <si>
    <t>3.1.3.3.1 ¿Puede mencionar algún ejemplo de estas intervenciones  implementadas en los últimos 12 meses?</t>
  </si>
  <si>
    <t>3.1.3.3.2 ¿Evalúa al menos una vez al año los resultados obtenidos?</t>
  </si>
  <si>
    <t>3.1.3.3.3 ¿Modifica los cursos de acción de acuerdo a los resultados de la evaluación?</t>
  </si>
  <si>
    <t>3.2 Construcción de alianzas sectoriales y extrasectoriales para la promoción de la salud</t>
  </si>
  <si>
    <t>11.1.4.3 ¿Coordina con escuelas relacionadas con la salud para incluir componentes de preparación para emergencias y desastres en el currículum de enseñanza?</t>
  </si>
  <si>
    <t xml:space="preserve">5.3.2.5 ¿Cuenta con personal calificado para la comunicación efectiva de resultados de sus acciones? </t>
  </si>
  <si>
    <t>3.3.1.4 ¿Incluye la perspectiva actual de las ciencias de la comunicación en salud?</t>
  </si>
  <si>
    <t>3.3.1.5 ¿Incluye las recomendaciones y acuerdos internacionales más importantes en promoción de salud?</t>
  </si>
  <si>
    <t>3.3.1.6 ¿Asegura la coherencia nacional de las  acciones de promoción?</t>
  </si>
  <si>
    <t>3.3.1.7 ¿Incluye acciones dirigidas a hacer accesible la promoción a grupos culturalmente diversos?</t>
  </si>
  <si>
    <t xml:space="preserve">5.5.1.4 ¿Asesoría sobre estrategias efectivas de identificación y enfrentamiento de prioridades subnacionales de salud? </t>
  </si>
  <si>
    <t>5.5.1.5 ¿Los recursos necesarios para apoyar a los niveles subnacionales en sus actividades de planificación estratégica?</t>
  </si>
  <si>
    <t>4.3.1.6 ¿Diseño e implementación de sistemas de respuesta a la opinión ciudadana en salud?</t>
  </si>
  <si>
    <t>4.3.1.7 ¿Diseño de mecanismos para la rendición de cuentas públicas ?</t>
  </si>
  <si>
    <t>4.3.1.8 ¿Mecanismos para la  resolución efectiva de conflictos en la comunidad?</t>
  </si>
  <si>
    <t>4.3.1.9 ¿ Construcción de redes en la comunidad?</t>
  </si>
  <si>
    <t>4.3.1.10 ¿Métodos de intervención para el fomento de la organización comunitaria en salud?</t>
  </si>
  <si>
    <t>4.3.1.11 ¿Organización de instancias participativas a nivel local?</t>
  </si>
  <si>
    <t>10.2.1.3.3 ¿Un mecanismo formal y transparente para canalizar fondos de investigación a los presupuestos de las unidades a su cargo?</t>
  </si>
  <si>
    <t>10.2.1.3.4 ¿Un mecanismo formal y transparente de asignación de honorarios a los investigadores?</t>
  </si>
  <si>
    <t>6.4.1.1 ¿Aporta a los niveles subnacionales protocolos para el desarrollo descentralizado de normas?</t>
  </si>
  <si>
    <t>6.4.1.2 ¿Aporta asesoría a los niveles subnacionales en materia de elaboración de normas?</t>
  </si>
  <si>
    <t>6.4.1.3 ¿Apoya a los niveles subnacionales con entrenamiento en procesos de regulación descentralizada?</t>
  </si>
  <si>
    <t>8.3.1.3 ¿Encuesta anualmente a los profesionales de salud pública que han participado en actividades de educación continua en el período?</t>
  </si>
  <si>
    <t>4.1.1.2.2 ¿En los niveles intermedios?</t>
  </si>
  <si>
    <t>4.1.1.3 La ASN ¿asegura la existencia y operación de procedimientos de respuesta a las opiniones de la sociedad civil?</t>
  </si>
  <si>
    <t>4.1.1.3.1 ¿En el nivel nacional?</t>
  </si>
  <si>
    <t>4.1.1.3.2 ¿En los niveles intermedios?</t>
  </si>
  <si>
    <t>4.1.2 ¿Existe en el país, la institución del  Defensor del Ciudadano con atribuciones en salud?</t>
  </si>
  <si>
    <t xml:space="preserve">En todo caso, </t>
  </si>
  <si>
    <t>4.1.2.1 ¿Es una instancia autónoma del Estado?</t>
  </si>
  <si>
    <t>4.1.2.2 ¿Es una instancia que tiene atribuciones para ejercer acciones legales y/o de acción pública dirigidas a la protección de las personas y de sus derechos en salud respecto de los servicios de salud individuales,  públicos y privados?</t>
  </si>
  <si>
    <t>6.4.2 La ASN ¿Provee orientación y apoyo a los niveles subnacionales en materia de fiscalización en salud pública en su área de competencia?</t>
  </si>
  <si>
    <t>11.1.3.8 ¿Control de vectores en situaciones de emergencia?</t>
  </si>
  <si>
    <t>11.1.3.9 ¿Gestión de servicios de salud en situaciones de emergencia?</t>
  </si>
  <si>
    <t>11.1.3.11 ¿Conducir evaluaciones rápidas de riesgo y necesidades?</t>
  </si>
  <si>
    <t>11.1.3.14 ¿Operación del sistema de transporte en emergencias?</t>
  </si>
  <si>
    <t>11.1.3.15 ¿Diseminar información de salud por medio de comunicación de las masas y otros medios?</t>
  </si>
  <si>
    <t>11.1.3.16 ¿Asegurar transparencia y eficiencia en el suministro de auxilios luego de catástrofes?</t>
  </si>
  <si>
    <t>11.1.4 La ASN ¿Desarrolla estrategias para incluir en el currículum de enseñanza profesional componentes para la preparación para emergencias y desastres?</t>
  </si>
  <si>
    <t>11.2 Desarrollo de normas y lineamientos que apoyen la reducción del impacto de emergencias y desastres en salud</t>
  </si>
  <si>
    <t>11.2.1 La ASN ¿Desarrolla estrategias para reducir el impacto de emergencias y desastres en salud?</t>
  </si>
  <si>
    <t>11.2.1.2 ¿Desarrolla normas y lineamientos para apoyar la preparación para afrontar las consecuencias de emergencias y desastres?</t>
  </si>
  <si>
    <t>Si es así,  estas normas y lineamientos incluyen:</t>
  </si>
  <si>
    <t>11.1.4.2 ¿Coordina con las escuelas de salud pública para incluir componentes de preparación para emergencias y desastres en el currículum de enseñanza?</t>
  </si>
  <si>
    <t>1.5.1.2 ¿Se ha comunicado a todos los niveles subnacionales que existe la disposición a asesorarlos en materia de recolección de información?</t>
  </si>
  <si>
    <t>1.5.1.3 ¿Se ha comunicado a todos los niveles subnacionales que existe la disposición a asesorarlos en el análisis de datos recolectados localmente?</t>
  </si>
  <si>
    <t>1.5.1.4 Durante los últimos doce meses, la ASN ¿Ha asesorado a uno o más niveles subnacionales para el análisis de datos recolectados localmente?</t>
  </si>
  <si>
    <t>1.5.2 Durante los últimos doce meses, la ASN ¿Ha diseminado información a los niveles subnacionales y otros usuarios de la misma de manera periódica y constante?</t>
  </si>
  <si>
    <t>2.2.2.1 ¿Evalúa anualmente la calidad de la información  producida por el sistema de vigilancia de salud pública?</t>
  </si>
  <si>
    <t>2.2.2.2 ¿Evalúa anualmente el uso de la información  producida por el sistema de vigilancia de salud pública?</t>
  </si>
  <si>
    <t>2.3.1.8 ¿Cuentan con un sistema para determinar su nivel de cumplimiento con las regulaciones  dirigidas a certificar la calidad de estos laboratorios?</t>
  </si>
  <si>
    <t>2.3.1.8.1 ¿Han cumplido estrictamente con las regulaciones dirigidas a certificar la calidad de estos laboratorios?</t>
  </si>
  <si>
    <t>Si es así, los laboratorios de salud pública:</t>
  </si>
  <si>
    <t>2.4.1.3 ¿Estimula la importancia de una respuesta rápida y autónoma de los niveles más cercanos al origen del problema que se enfrenta, en sus manuales de procedimiento y normas?</t>
  </si>
  <si>
    <t>2.5.1.11  ¿Ha  recibido de los niveles subnacionales informes periódicos y regulares acerca de tendencias y rangos de seguridad en el comportamiento de las enfermedades bajo vigilancia permanente en sus respectivos territorios?</t>
  </si>
  <si>
    <t>3.2.1.1.1 ¿El plan está diseñado considerando el perfil del estado de salud y el perfil de necesidades de salud del país?</t>
  </si>
  <si>
    <t>3.2.1.1.3 ¿Incorpora en el plan las acciones correctivas derivadas de la evaluación?</t>
  </si>
  <si>
    <t>1.4.1.10 ¿Cumple con los requisitos de diseño para compilar registros vitales?</t>
  </si>
  <si>
    <t>3.5.3 ¿El nivel nacional utiliza herramientas que permitan maximizar el impacto  y la accesibilidad a la  promoción de salud en el país?</t>
  </si>
  <si>
    <t>3.5.3.5 ¿Profesionales capacitados para usar estas herramientas?</t>
  </si>
  <si>
    <t xml:space="preserve">5.1.2 La ASN ¿Utiliza los indicadores para medir el logro de los objetivos sanitarios? </t>
  </si>
  <si>
    <t>6.3.1.2.2 ¿Existen recursos institucionales para elaborar normativas?</t>
  </si>
  <si>
    <t xml:space="preserve">5.4.1 ¿La ASN cuenta con las capacidades y recursos  para conducir, negociar y llevar a cabo procesos de cooperación internacional en el área de salud pública? </t>
  </si>
  <si>
    <t xml:space="preserve">5.4.1.1 ¿Cuenta con los recursos y tecnología necesaria para buscar oportunidades de cooperación internacional que le permitan enfrentar  mejor las prioridades nacionales de salud, con bases de datos de gran escala? </t>
  </si>
  <si>
    <t>Si es así,  la ASN:</t>
  </si>
  <si>
    <t>3.4.1 La ASN ¿Ha discutido acerca de la importancia de la promoción en los servicios de salud en las instancias consultivas y decisoras  de salud?</t>
  </si>
  <si>
    <t>3.4.1.2 ¿Ha obtenido un pronunciamiento de apoyo a la inversión en actividades promocionales en los servicios de salud de parte de estas instancias?</t>
  </si>
  <si>
    <t>3.4.2 La ASN ¿Ha desarrollado estrategias para la reorientación de los servicios de salud con enfoque de promoción?</t>
  </si>
  <si>
    <t>3.4.2.1 ¿Ha establecido mecanismos de pago que incentiven la promoción de salud en el sistema de aseguramiento público?</t>
  </si>
  <si>
    <t>3.4.2.1.1 ¿Ha evaluado el resultado de la aplicación de estos mecanismos de pago en términos de favorecer el desarrollo de la promoción de salud en los servicios?</t>
  </si>
  <si>
    <t>3.4.2.2 ¿Ha promovido el establecimiento de mecanismos de pago que incentiven la promoción de salud en los sistemas de seguros privados?</t>
  </si>
  <si>
    <t>3.4.2.2.1 ¿Ha evaluado el resultado de la aplicación de estos mecanismos de pago en términos de favorecer el desarrollo de la promoción de salud en los servicios?</t>
  </si>
  <si>
    <t>3.4.2.3  ¿Ha formulado un plan de desarrollo de la infraestructura de salud pública para favorecer la promoción de la salud? ?</t>
  </si>
  <si>
    <t xml:space="preserve">8.5.1.4 ¿Facilita acuerdos entre los niveles subnacionales e instituciones académicas para asegurar la educación continua de la fuerza de trabajo de salud pública de tales niveles? </t>
  </si>
  <si>
    <t>2.4.2.2 ¿Supervisa el cumplimiento de las medidas correctivas para el mejoramiento de la capacidad de respuesta?</t>
  </si>
  <si>
    <t>2.5.1 ¿Asesora y apoya regularmente a los niveles subnacionales para desarrollar su capacidad de vigilancia?</t>
  </si>
  <si>
    <t>2.5.1.1 ¿Cuenta con un análisis de necesidades de personal especializado, capacitación, equipos, mantenimiento de equipos  y  otras necesidades de los niveles subnacionales para la vigilancia?</t>
  </si>
  <si>
    <t>2.5.1.1.1 ¿Utiliza este análisis para definir prioridades en materia de contrataciones, capacitación e inversión en el sistema de vigilancia epidemiológica?</t>
  </si>
  <si>
    <t>2.5.1.2 ¿Informa a todos los niveles subnacionales acerca de las formas de acceder a la red de laboratorios de salud pública?</t>
  </si>
  <si>
    <t>2.5.1.3 ¿Facilita información y capacitación a los niveles subnacionales en áreas críticas para asegurar la calidad de su trabajo?</t>
  </si>
  <si>
    <t>2.5.1.4 ¿Asesora a los niveles subnacionales frente a cualquier consulta referida a la conducta a seguir frente a emergencia?</t>
  </si>
  <si>
    <t>3.4.2.6   ¿Ha promovido la inclusión de intervenciones promocionales en los planes de seguros de salud ofrecidos en el país?</t>
  </si>
  <si>
    <t>3.4.2.7 ¿Ha promovido la implementación de protocolos clínicos que avalen las prácticas efectivas de promoción de la salud individual?</t>
  </si>
  <si>
    <t>3.4.2.7.1 ¿Puede citarse un ejemplo de tales protocolos que esté actualmente en uso?</t>
  </si>
  <si>
    <t>3.4.2.8 ¿Ha promovido la conformación de acuerdos de responsabilidades explícitas de comunidades, pacientes y proveedores que incluyan el componente promocional?</t>
  </si>
  <si>
    <t xml:space="preserve">3.4.2.8.1 Puede citarse un ejemplo de co-responsabilidad en los cuidados de salud logrado como resultado de este esfuerzo? </t>
  </si>
  <si>
    <t xml:space="preserve">En todo caso, la ASN: </t>
  </si>
  <si>
    <t>3.2.3.2.1 ¿Políticas ambientales?</t>
  </si>
  <si>
    <t>3.2.3.2.2 ¿Políticas económicas?</t>
  </si>
  <si>
    <t>3.2.3.2.3 ¿Políticas sociales?</t>
  </si>
  <si>
    <t>9.3.1.2 La ASN ¿Usa la información disponible para entregar mejores recomendaciones acerca de la tecnología disponible a los proveedores y usuarios de los servicios de salud?</t>
  </si>
  <si>
    <t>9.2.1.3 ¿Usando técnicas de grupos focales?</t>
  </si>
  <si>
    <t>9.2.1.4 ¿Usando la red Internet?</t>
  </si>
  <si>
    <t>6.2.1.3.1 ¿Se supervisa por parte de la ASN el abuso o mal uso de autoridad en la fiscalización?</t>
  </si>
  <si>
    <t>6.2.1.3.2 ¿Monitorea el cumplimiento de las guías para la fiscalización?</t>
  </si>
  <si>
    <t>6.2.2.3 ¿Cuenta con un sistema de incentivos dirigidos a favorecer el cumplimiento de la normativa?</t>
  </si>
  <si>
    <t>6.2.2.3.1 ¿Este incluye la certificación de calidad relativa al cumplimiento de la normativa?</t>
  </si>
  <si>
    <t>6.2.3 La ASN ¿Desarrolla y usa políticas y planes dirigidos a la prevención de la corrupción en el sistema de salud pública?</t>
  </si>
  <si>
    <t>En todo caso estas políticas y planes:</t>
  </si>
  <si>
    <t>2.1.1.8 ¿Tiene definido los roles de los actores clave de los niveles subnacionales, con especial énfasis en el nivel local, en la respuesta a las amenazas?</t>
  </si>
  <si>
    <t>2.1.1.9 ¿Analiza regularmente las tendencias de las enfermedades, daños o factores de riesgo bajo vigilancia?</t>
  </si>
  <si>
    <t>2.1.1.11 ¿Está integrado a sistemas de vigilancia supranacionales?</t>
  </si>
  <si>
    <t>2.1.1.12 ¿Incluye actividades dirigidas a explicar el carácter y las implicancias de la información producida?</t>
  </si>
  <si>
    <t>2.2 Capacidades y experticia en epidemiología</t>
  </si>
  <si>
    <t>9.1.3.5.2 ¿Miden resultados?</t>
  </si>
  <si>
    <t>9.1.3.5.3 ¿Identifican los parámetros de desempeño que se evalúan?</t>
  </si>
  <si>
    <t>9.1.3.5.4 ¿Identifican los procedimientos de recolección de datos?</t>
  </si>
  <si>
    <t>9.1.3.5.5 ¿Identifican los procedimientos para el análisis de datos?</t>
  </si>
  <si>
    <t>9.1.3.6 ¿Difunde los resultados de la evaluación de calidad a los proveedores y usuarios de los servicios de salud individuales?</t>
  </si>
  <si>
    <t>9.1.3.7 ¿Cuenta con una instancia de acreditación y evaluación de calidad, autónoma e independiente de los servicios de salud individuales?</t>
  </si>
  <si>
    <t xml:space="preserve">9.2 Mejoría de la satisfacción de los usuarios con los servicios de salud </t>
  </si>
  <si>
    <t>5.4.1.3.3 ¿El desarrollo de proyectos de cooperación entre países?</t>
  </si>
  <si>
    <t>5.4.1.3.1 ¿El desarrollo de amplios programas de cooperación con agencias internacionales?</t>
  </si>
  <si>
    <t xml:space="preserve">5.4.1.4 ¿Garantiza que todo proyecto de cooperación es evaluado sistemáticamente junto con su contraparte internacional? </t>
  </si>
  <si>
    <t xml:space="preserve">5.4.1.4.1 La ASN ¿Cuenta con profesionales en todos los niveles del sistema de salud capaces de participar en esta evaluación? </t>
  </si>
  <si>
    <t>5.4.1.2 ¿Cuenta con el conocimiento de las políticas, las prioridades, las condiciones y los requisitos que los diferentes organismos de cooperación internacional tienen para la asignación de recursos?</t>
  </si>
  <si>
    <t>6.1.4.2 ¿Aboga activamente la ASN para hacer posibles las modificaciones legales necesarias para la protección de la salud y la seguridad de la población?</t>
  </si>
  <si>
    <t>7.1 Monitoreo y evaluación del acceso a los servicios de salud necesarios</t>
  </si>
  <si>
    <t>7.1.1.1 ¿Existen indicadores para evaluar el acceso?</t>
  </si>
  <si>
    <t>7.1.1.2 ¿Se basa en la definición previa de un conjunto de servicios de salud colectivos que deben ser accesibles a toda la población?</t>
  </si>
  <si>
    <t>7.1.1.3 ¿Hay información disponible de los niveles subnacionales para realizar una evaluación?</t>
  </si>
  <si>
    <t>6.3.3.1 ¿Se orienta al personal nuevo en materia de fiscalización?</t>
  </si>
  <si>
    <t>6.3.3.2 ¿Existen hoy tales cursos de entrenamiento?</t>
  </si>
  <si>
    <t xml:space="preserve">6.3.3.3 ¿Los cursos incluyen buenas prácticas de fiscalización? </t>
  </si>
  <si>
    <t>6.3.3.4 ¿Asegura que la educación continua para el personal de fiscalización ocurra regularmente?</t>
  </si>
  <si>
    <t>6.3.3.5 ¿Se entrena al personal de fiscalización en comunicación interpersonal y habilidades para la seguridad personal (pe: manejo de situaciones y personas difíciles)?</t>
  </si>
  <si>
    <t>6.3.4 ¿Evalúa su capacidad y experiencia para redactar leyes y reglamentos de salud pública?</t>
  </si>
  <si>
    <t xml:space="preserve">6.3.4.1 ¿Ha avanzado hacia la mejoría de su capacidad de acuerdo a los hallazgos de su evaluación más reciente? </t>
  </si>
  <si>
    <t>4.3.1.3 ¿La evaluación de los resultados de la participación social en salud y construcción de alianzas con la comunidad?</t>
  </si>
  <si>
    <t>3.1.1.3.3 ¿El nivel local, por ejemplo “Estrategias del tipo municipios saludables”?</t>
  </si>
  <si>
    <t>9.1.2 La ASN ¿Establece estándares y evalúa periódicamente la calidad de los servicios de salud colectivos (la práctica de la salud pública) en todo el país?</t>
  </si>
  <si>
    <t>En todo caso,  para evaluar la calidad:</t>
  </si>
  <si>
    <t>9.1.2.1 ¿Promueve la definición de estándares para evaluar la calidad de los servicios de salud colectivos en todo el país?</t>
  </si>
  <si>
    <t xml:space="preserve">9.1.2.2 ¿Busca activamente el aporte de los niveles subnacionales para el desarrollo de estos estándares? </t>
  </si>
  <si>
    <t xml:space="preserve">9.1.2.3 ¿Busca activamente el aporte de organizaciones no gubernamentales para el desarrollo de estos estándares? </t>
  </si>
  <si>
    <t xml:space="preserve">9.1.2.4 ¿Cuenta con instrumentos para medir el desempeño de los servicios de salud colectivos en lo que respecta al cumplimiento de estándares previamente definidos? </t>
  </si>
  <si>
    <t>Si es así, estos instrumentos:</t>
  </si>
  <si>
    <t>9.1.2.4.1 ¿Miden procesos?</t>
  </si>
  <si>
    <t>9.1.2.4.2 ¿Miden resultados?</t>
  </si>
  <si>
    <t>4.2.1.4.1 ¿En el nivel nacional?</t>
  </si>
  <si>
    <t>4.2.1.6 La ASN ¿Cuenta con programas de información y educación a la ciudadanía respecto a los derechos en salud?</t>
  </si>
  <si>
    <t>4.2.1.5 ¿Puede mencionarse un ejemplo de definición de objetivos realizada con participación comunitaria?</t>
  </si>
  <si>
    <t>2.2.1.7 ¿Experiencia en el análisis e investigación poblacional de enfermedades crónicas?</t>
  </si>
  <si>
    <t>2.2.1.8 ¿Experiencia en el análisis e investigación poblacional de accidentes y violencias?</t>
  </si>
  <si>
    <t>2.2.2 La ASN ¿Evalúa regularmente  la información producida por el sistema de vigilancia de salud pública?</t>
  </si>
  <si>
    <t>En todo caso, la ASN:</t>
  </si>
  <si>
    <t>2.2.2.3 La ASN ¿Ha desarrollado o solicitado alguna investigación dirigida a conocer mejor algún problema que represente una amenaza a la salud pública?</t>
  </si>
  <si>
    <t>Si es así:</t>
  </si>
  <si>
    <t>2.2.2.3.1 ¿Podría dar un ejemplo de investigación desarrollada durante los últimos doce meses?</t>
  </si>
  <si>
    <t>2.2.2.4 ¿Ha utilizado los resultados de dicha investigación para mejorar el sistema de  vigilancia epidemiológica?</t>
  </si>
  <si>
    <t>2.3 Capacidad de los laboratorios de salud pública</t>
  </si>
  <si>
    <t>8.2.2.4 ¿Establece acuerdos con instituciones académicas y otras instituciones dedicadas al desarrollo de liderazgo en salud pública?</t>
  </si>
  <si>
    <t>8.2.3 La ASN ¿Cuenta con un sistema de evaluación del desempeño de los trabajadores de salud pública?</t>
  </si>
  <si>
    <t>En todo caso el sistema:</t>
  </si>
  <si>
    <t>8.2.3.1 ¿Define  las expectativas institucionales en materia de desempeño de cada trabajador para un período definido?</t>
  </si>
  <si>
    <t>8.2.3.2 ¿Define  resultados mensurables del trabajo de cada funcionario?</t>
  </si>
  <si>
    <t>11.4.1.2 ¿Apoya a los niveles subnacionales para fortalecer la capacidad local en colaborar con otros sectores frente a emergencias o desastres?</t>
  </si>
  <si>
    <t>11.4.1.3 ¿Apoya a los niveles subnacionales en el desarrollo de enlaces con otros proveedores de servicios de emergencia locales?</t>
  </si>
  <si>
    <t>Si es así, son esos servicios de emergencia de:</t>
  </si>
  <si>
    <t>11.4.1.3.1 ¿Salud?</t>
  </si>
  <si>
    <t>11.4.1.3.2 ¿Otros sectores?</t>
  </si>
  <si>
    <t>11.4.2 La ASN ¿Colabora con los niveles subnacionales para construir capacidades para reducir el impacto de emergencias y desastres en salud?</t>
  </si>
  <si>
    <t>11.4.2.1 ¿Identificar liderazgos locales para promover la reducción de impacto de emergencias o desastres?</t>
  </si>
  <si>
    <t>11.4.2.2 ¿Diseño de normas y lineamientos hacia la preparación para emergencias y desastres para los niveles subnacionales?</t>
  </si>
  <si>
    <t>11.4.2.3 ¿Definición de responsabilidades de cada nivel en el enfrentamiento de emergencias y desastres?</t>
  </si>
  <si>
    <t>11.4.2.4 ¿Análisis de vulnerabilidad de la infraestructura de salud de la que estos niveles son responsables frente a emergencias y desastres?</t>
  </si>
  <si>
    <t>11.4.2.5 ¿Confección de mapas de riesgo de emergencias y desastres en los territorios que están bajo su responsabilidad?</t>
  </si>
  <si>
    <t>11.4.2.6 ¿Evaluación de necesidades en los niveles subnacionales?</t>
  </si>
  <si>
    <t>Si es así, la ASN provee:</t>
  </si>
  <si>
    <t>1.1.4.7 ¿Solicita y evalúa periódicamente sugerencias para mejorar el contenido, la presentación y la distribución del perfil del estado de salud?</t>
  </si>
  <si>
    <t>1.1.4.8 ¿Evalúa regularmente el uso que los destinatarios de la información  hacen de los informes producidos sobre el estado de salud de la población?</t>
  </si>
  <si>
    <t>9.2.2.9 ¿Se publica un informe resumiendo los principales resultados de la evaluación de satisfacción de los usuarios con los servicios de salud colectivos?</t>
  </si>
  <si>
    <t>6.1.3.8 ¿Organismos internacionales interesados?</t>
  </si>
  <si>
    <t>6.1.4 ¿Lidera la ASN los esfuerzos por modificar las leyes y regulaciones de acuerdo a los resultados de la revisión?</t>
  </si>
  <si>
    <t>6.1.4.1 La ASN ¿Ofrece asesoría y apoyo a los legisladores para la redacción de las modificaciones legales necesarias?</t>
  </si>
  <si>
    <t>6.2 Hacer cumplir  la normativa en salud</t>
  </si>
  <si>
    <t>6.2.1 La ASN ¿Desarrolla procesos sistemáticos para hacer cumplir la normativa existente?</t>
  </si>
  <si>
    <t>3.2.2 La ASN ¿Cuenta con las capacidades para medir el impacto en salud  de las políticas públicas generadas por otros sectores?</t>
  </si>
  <si>
    <t>3.2.2.2 ¿Cuenta con recursos asignados para medir el impacto en salud de políticas públicas?</t>
  </si>
  <si>
    <t>5.3.3.2.1.1 ¿Define la visión y misión de la ASN?</t>
  </si>
  <si>
    <t xml:space="preserve">5.3.3.2.1.2 ¿Analiza las fortalezas y debilidades de la ASN? </t>
  </si>
  <si>
    <t xml:space="preserve">5.3.3.2.1.3 ¿Identifica oportunidades y amenazas para la ASN? </t>
  </si>
  <si>
    <t xml:space="preserve">5.3.3.2.1.4 ¿Define objetivos y estrategias para la ASN? </t>
  </si>
  <si>
    <t xml:space="preserve">5.3.3.2.1.5 ¿Logra la construcción de alianzas para la implementación de ese plan estratégico? </t>
  </si>
  <si>
    <t xml:space="preserve">5.3.3.2.1.6 ¿Define mediante consenso, las tareas y responsabilidades necesaria para llevar a cabo el proceso? </t>
  </si>
  <si>
    <t>Si es así, las normas y lineamientos para construcción y mantenimiento de infraestructura de salud, se refiere a:</t>
  </si>
  <si>
    <t>7.2.3.2.3 ¿El nivel local?</t>
  </si>
  <si>
    <t>7.2.3.2.2 ¿Los niveles intermedios?</t>
  </si>
  <si>
    <t>7.2.1.2.1 ¿En el ámbito nacional?</t>
  </si>
  <si>
    <t>7.2.1.2.2 ¿En los niveles intermedios?</t>
  </si>
  <si>
    <t>7.2.1.2.3 ¿En el nivel local?</t>
  </si>
  <si>
    <t>7.4.1.1.1 ¿Ayuda a los niveles subnacionales a coordinar los roles y responsabilidades de los proveedores de servicios en la entrega de tales servicios a poblaciones subatendidas?</t>
  </si>
  <si>
    <t>4.3.1.12 ¿La facilitación de alianzas para mejorar la salud comunitaria?</t>
  </si>
  <si>
    <t>Si es así, estas instancias existen y operan:</t>
  </si>
  <si>
    <t>10.3.3.1 ¿Difunde en esta red los resultados de la investigación relevante para el enfrentamiento de los problemas de salud para el país entre los miembros de la comunidad científica de salud pública?</t>
  </si>
  <si>
    <t>Si es así, incluye la red a:</t>
  </si>
  <si>
    <t>10.3.3.1.1 ¿Tomadores de decisión?</t>
  </si>
  <si>
    <t>3.3.1 La ASN ¿Ha desarrollado  e implementado, en los últimos doce meses, una agenda para la educación de las  comunidades dirigidas a estimular iniciativas para mejorar   las condiciones de salud de la población?</t>
  </si>
  <si>
    <t>En todo caso, esta agenda u otras iniciativas de educación:</t>
  </si>
  <si>
    <t>3.3.1.1 ¿Se desarrolla en colaboración con otras  instituciones públicas?</t>
  </si>
  <si>
    <t>3.3.1.2 ¿ Incluye instituciones privadas?</t>
  </si>
  <si>
    <t>7.3.1.1 ¿Informa a los tomadores de decisión y actores claves, a los representantes y a la población en general acerca de barreras al acceso a los servicios de salud?</t>
  </si>
  <si>
    <t>7.3.1.2 ¿Aboga por la adopción de políticas, leyes o regulaciones que incrementen el acceso a los servicios de aquellos con mayores necesidades?</t>
  </si>
  <si>
    <t>11.3.1.20 ¿Otras agencias o comisiones?</t>
  </si>
  <si>
    <t>11.3.1.21 ¿Coordina actividades con la agencia nacional de protección civil u otras agencias con responsabilidades multisectoriales?</t>
  </si>
  <si>
    <t>11.3.1.21.1  ¿Desarrollan en conjunto los protocolos necesarios para difundir información por medios de comunicación?</t>
  </si>
  <si>
    <t>11.3.1.22 ¿Establece y mantiene alianzas al nivel internacional para el enfrentamiento de emergencias?</t>
  </si>
  <si>
    <t>11.3.1.22.2 ¿Colabora y se coordina con organismos e instituciones regionales, subregionales e internacionales vinculados a la preparación para emergencias y desastres?</t>
  </si>
  <si>
    <t>2.3.1.6 ¿Cuentan con procedimientos estandarizados para recibir información de otros laboratorios privados y públicos para el propósito de monitorear enfermedades específicas?</t>
  </si>
  <si>
    <t>Si es así,</t>
  </si>
  <si>
    <t>2.3.1.6.1 ¿Se ha evaluado estos procedimientos para determinar su efectividad frente a situaciones específicas?</t>
  </si>
  <si>
    <t>2.3.1.7 ¿Son capaces de cumplir con las necesidades rutinarias de la vigilancia epidemiológica?</t>
  </si>
  <si>
    <t>4.2.3.6 ¿Tiene acceso a instalaciones –incluyendo salas, equipos audiovisuales, e insumos- adecuadas para convocar a un amplio rango de encuentros?</t>
  </si>
  <si>
    <t>4.2.3.6.1 ¿El nivel nacional?</t>
  </si>
  <si>
    <t>4.2.3.6.2 ¿Los niveles intermedios?</t>
  </si>
  <si>
    <t>4.2.4 La ASN ¿Evalúa su capacidad de estimular la participación social en salud?</t>
  </si>
  <si>
    <t>4.2.4.1 ¿Evalúa anualmente esta capacidad?</t>
  </si>
  <si>
    <t>4.2.4.2 ¿Se incorporan los cambios resultantes de las evaluaciones a las estrategias futuras?</t>
  </si>
  <si>
    <t>7.3.2.5.1 ¿Usa la información acerca de experiencias exitosas para la toma de decisiones políticas informadas en esta materia?</t>
  </si>
  <si>
    <t xml:space="preserve">6.2.3.4.1 ¿Estos sistemas son conocidos por los funcionarios de todos los niveles? </t>
  </si>
  <si>
    <t>6.3 Conocimientos, habilidades y mecanismos para revisar, perfeccionar y hacer cumplir el marco regulatorio</t>
  </si>
  <si>
    <t>9.4.4 La asesoría en ETES a los niveles subnacionales ¿Incluye todos los ámbitos de evaluaciones de tecnologías en salud?</t>
  </si>
  <si>
    <t>En todo caso, la asesoría incluye evaluaciones de tecnologías en salud en:</t>
  </si>
  <si>
    <t>9.4.4.1  ¿Seguridad?</t>
  </si>
  <si>
    <t>9.4.4.2 ¿Efectividad?</t>
  </si>
  <si>
    <t>9.4.4.3 ¿Costo-efectividad?</t>
  </si>
  <si>
    <t>9.4.4.4 ¿Utilidad?</t>
  </si>
  <si>
    <t>9.4.4.5 ¿Costo-utilidad?</t>
  </si>
  <si>
    <t>9.4.4.6 ¿Aceptación social?</t>
  </si>
  <si>
    <t>En todo caso, la agenda de investigación en salud pública incluye:</t>
  </si>
  <si>
    <t>11.1.1 La ASN ¿Posee un plan nacional institucionalizado de reducción del impacto de emergencias y desastres en salud?</t>
  </si>
  <si>
    <t>11.1.1.1 ¿El plan nacional del sector salud está integrado en el plan nacional de emergencias?</t>
  </si>
  <si>
    <t>11.1.1.3 ¿El plan nacional del sector salud incluye los planes subnacionales?</t>
  </si>
  <si>
    <t xml:space="preserve">11.1.1.4 ¿Existe una unidad dedicada a la reducción del impacto de emergencias y desastres en salud en la ASN?  </t>
  </si>
  <si>
    <t>11.1.2.1.1 ¿Se evalúa periódicamente su funcionamiento?</t>
  </si>
  <si>
    <t>11.1.2.2.1 ¿Se evalúa periódicamente su funcionamiento?</t>
  </si>
  <si>
    <t>11.1.3 La ASN ¿Entrena su personal de salud en la preparación para emergencias y desastres?</t>
  </si>
  <si>
    <t>11.1.3.1 ¿Definir lineamientos para enfrentar emergencias y desastres dentro del sector salud?</t>
  </si>
  <si>
    <t>11.1.3.2 ¿Coordinar actividades dentro del sector salud?</t>
  </si>
  <si>
    <t xml:space="preserve">5.1.1.2.3 ¿Los objetivos sanitarios son consistentes con otros objetivos de desarrollo nacional relacionados con las políticas sociales? </t>
  </si>
  <si>
    <t xml:space="preserve">5.1.1.2.4 ¿Existen adecuados mecanismos de financiamiento para ejecutar los planes y programas dirigidos a lograr los objetivos sanitarios? </t>
  </si>
  <si>
    <t xml:space="preserve">5.1.1.2.5 ¿La ASN solicita aportes a representantes de la comunidad para la definición de objetivos sanitarios? </t>
  </si>
  <si>
    <t>Desarrollo de Capacidades e Infraestructura</t>
  </si>
  <si>
    <t>Desarrollo de Competencias Descentralizadas</t>
  </si>
  <si>
    <t xml:space="preserve">9.4 Asesoría y apoyo técnico a los niveles subnacionales de salud y para asegurar la calidad de los servicios </t>
  </si>
  <si>
    <t>9.4.1.1 ¿Estructura organizacional y capacidades en los niveles subnacionales?</t>
  </si>
  <si>
    <t>9.4.1.2 ¿Procedimientos y prácticas en los niveles subnacionales?</t>
  </si>
  <si>
    <t>9.4.1.3 ¿Resultados de la acción de los servicios entregados en los niveles subnacionales?</t>
  </si>
  <si>
    <t>9.4.1.4 ¿Grado de satisfacción de los usuarios?</t>
  </si>
  <si>
    <t>9.4.2 La ASN ¿Entrega asesoría a los niveles subnacionales en materia de recolección y análisis de datos relacionados con la calidad de los servicios de salud individuales?</t>
  </si>
  <si>
    <t>En todo caso, los datos de interés incluyen:</t>
  </si>
  <si>
    <t>9.4.2.1 ¿Estructura organizacional y capacidades en los niveles subnacionales?</t>
  </si>
  <si>
    <t>9.4.2.2 ¿Procedimientos y prácticas en los niveles subnacionales?</t>
  </si>
  <si>
    <t>3.2.1 ¿Existe una instancia de coordinación en la que la ASN convoque a representantes de  organizaciones comunitarias, al sector privado y a otros sectores del estado con el fin de  planificar acciones dirigidas a alcanzar las metas en materia de promoción de la salud?</t>
  </si>
  <si>
    <t xml:space="preserve">10.3.3.2.2 ¿La recolección de información? </t>
  </si>
  <si>
    <t>10.3.3.2.3 ¿El análisis de los resultados?</t>
  </si>
  <si>
    <t>10.3.3.3 ¿Estimula en los niveles subnacionales el uso de resultados de estas investigaciones para mejorar las prácticas de salud pública?</t>
  </si>
  <si>
    <t>10.3.3.3.1 ¿Puede citar algún ejemplo de uso de los resultados en los últimos dos años?</t>
  </si>
  <si>
    <t>10.3.3.1.3 ¿Los niveles subnacionales de la ASN?</t>
  </si>
  <si>
    <t>Si es así, estos participan en:</t>
  </si>
  <si>
    <t>Si es así, estos indicadores de desempeño:</t>
  </si>
  <si>
    <t>2.2.1.1 ¿Desarrollo de protocolos escritos dirigidos a la identificación de amenazas a la salud pública?</t>
  </si>
  <si>
    <t xml:space="preserve">5.5.1.6 ¿La facilitación para  el desarrollo de procesos de planificación local en salud? </t>
  </si>
  <si>
    <t xml:space="preserve">5.5.1.7 ¿La promoción de  la integración de los esfuerzos de planificación local con otras iniciativas similares? </t>
  </si>
  <si>
    <t xml:space="preserve">5.5.1.8 ¿El fortalecimiento de los procesos de descentralización de la gestión en salud pública? </t>
  </si>
  <si>
    <t>5.3.4.3.4 ¿Cuenta con una cultura organizacional que asegura el empoderamiento del personal en función de su propio desarrollo?</t>
  </si>
  <si>
    <t>5.3.5 La ASN ¿Desarrolla la capacidad institucional de gestión de recursos?</t>
  </si>
  <si>
    <t xml:space="preserve">5.3.2.1.2.2 ¿Análisis de costos? </t>
  </si>
  <si>
    <t xml:space="preserve">5.3.2.1.2.3 ¿Producción de servicios? </t>
  </si>
  <si>
    <t xml:space="preserve">5.3.2.1.2.4 ¿Calidad de los servicios? </t>
  </si>
  <si>
    <t xml:space="preserve">5.3.2.1.3 ¿Utiliza la información de diversas fuentes para mejorar la toma de decisiones en la gestión de los servicios de salud pública en todos los niveles? </t>
  </si>
  <si>
    <t xml:space="preserve">5.3.2.1.5 ¿Cuenta con personal calificado para el uso de la información para la toma de decisiones basada en evidencia? </t>
  </si>
  <si>
    <t xml:space="preserve">5.3.4.2 ¿Garantiza que posee una cultura, procesos y estructura organizacional que continuamente aprende de los cambios en el medio externo y adecua sus respuestas a estos cambios? </t>
  </si>
  <si>
    <t>Si es así, la ASN</t>
  </si>
  <si>
    <t>5.3.4.2.1 ¿Examina su cultura organizacional?</t>
  </si>
  <si>
    <t xml:space="preserve">5.3.4.2.2 ¿Realiza una evaluación del desempeño de toda la organización? </t>
  </si>
  <si>
    <t xml:space="preserve">Si es así: </t>
  </si>
  <si>
    <t xml:space="preserve">5.3.4.2.2.1 ¿Esta evaluación es utilizada para adecuar sus respuestas a los cambios en el medio externo? </t>
  </si>
  <si>
    <t>5.3.4.3 ¿Define estándares de excelencia?</t>
  </si>
  <si>
    <t xml:space="preserve">5.3.4.3.1 ¿Desarrolla las estrategias necesarias para alcanzar estos estándares? </t>
  </si>
  <si>
    <t xml:space="preserve">5.3.4.3.2 ¿Entrega los recursos necesarios para cumplir con estos estándares? </t>
  </si>
  <si>
    <t xml:space="preserve">5.2.2.3 ¿La comunicación con comités nacionales y asesores que son responsables de las políticas de desarrollo? </t>
  </si>
  <si>
    <t xml:space="preserve">Si es así, esto incluye: </t>
  </si>
  <si>
    <t xml:space="preserve">5.2.2.5.1 ¿Sindicatos? </t>
  </si>
  <si>
    <t xml:space="preserve">5.2.2.5.2 ¿Asociaciones profesionales? </t>
  </si>
  <si>
    <t xml:space="preserve">5.2.2.5.3 ¿Grupos privados? </t>
  </si>
  <si>
    <t xml:space="preserve">5.2.2.5.4 ¿Municipios? </t>
  </si>
  <si>
    <t>9.4.3.1.1 ¿Servicios de salud colectivos?</t>
  </si>
  <si>
    <t>9.4.3.1.2 ¿Servicios de salud individuales?</t>
  </si>
  <si>
    <t xml:space="preserve">5.5.1.3.3 ¿Provee educación continua formal? </t>
  </si>
  <si>
    <t xml:space="preserve">8.2.1.2 ¿Cuenta con políticas que le permitan garantizar niveles de entrenamiento adecuados a sus responsabilidades para los profesionales y trabajadores de salud pública de su dependencia? </t>
  </si>
  <si>
    <t xml:space="preserve">8.2.1.3 ¿Colabora y coordina con instituciones académicas y sociedades científicas profesionales para desarrollar un curriculum básico de salud pública? </t>
  </si>
  <si>
    <t>8.2.1.5 ¿Ofrece o coordina entrenamiento para los trabajadores de salud pública de menor experiencia?</t>
  </si>
  <si>
    <t>8.2.1.7 ¿Cuenta con estrategias que le permitan incentivar a su personal en el desarrollo de sus respectivas carreras funcionarias?</t>
  </si>
  <si>
    <t>8.2.1.9 ¿Desarrolla e implementa planes dirigidos a mejorar la calidad de la fuerza de trabajo de salud pública del país?</t>
  </si>
  <si>
    <t xml:space="preserve">8.2.1.9.1 ¿Evalúa periódicamente estos planes? </t>
  </si>
  <si>
    <t>7.1.2.5 ¿Se realiza al menos cada dos años?</t>
  </si>
  <si>
    <t>7.1.2.6 ¿Se realiza en colaboración con los niveles intermedios?</t>
  </si>
  <si>
    <t>7.1.2.7 ¿Se realiza en colaboración con el nivel local?</t>
  </si>
  <si>
    <t>1.4.1.1 ¿Utiliza recursos computacionales para monitorear el estado de salud de la población del país en los niveles intermedios?</t>
  </si>
  <si>
    <t xml:space="preserve">5.2.1 La ASN, ¿Asume el liderazgo en el desarrollo de la agenda nacional de políticas de salud pública? </t>
  </si>
  <si>
    <t xml:space="preserve">5.2.1.1 ¿Esta agenda es consistente con los objetivos nacionales que han sido definidos por la ASN y sus aliados, y que se describe en el indicador 5.1.1? </t>
  </si>
  <si>
    <t xml:space="preserve">5.2.1.2 ¿Esta agenda tiene el respaldo y aprobación del más alto nivel del poder Ejecutivo? </t>
  </si>
  <si>
    <t xml:space="preserve">5.2.1.3 ¿Esta agenda cuenta con el respaldo y aprobación del Poder Legislativo? </t>
  </si>
  <si>
    <t xml:space="preserve">5.2.1.4 ¿La ASN solicita y considera los aportes de otros tomadores de decisión responsables de la generación de políticas de salud y de la preparación de esta agenda? </t>
  </si>
  <si>
    <t>1.1.4.5 ¿Entrega datos acerca de resultados de salud que se siguen en el tiempo y se comparan con estándares y metas que se mencionan específicamente en el perfil?</t>
  </si>
  <si>
    <t>3.3.2.4 ¿Internet?</t>
  </si>
  <si>
    <t>3.3.2.5 ¿Se evaluó el resultado de las campañas mediante encuestas poblacionales o técnicas de grupos focales?</t>
  </si>
  <si>
    <t>3.3.2.5.1 ¿La comprensión de los mensajes?</t>
  </si>
  <si>
    <t>3.3.2.5.2 ¿El acceso a los mensajes?</t>
  </si>
  <si>
    <t>3.3.2.5.3 ¿Los resultados en términos de cambios en el conocimiento de la población?</t>
  </si>
  <si>
    <t>3.3.2.5.4 ¿Los resultados en términos de cambios en el comportamiento?</t>
  </si>
  <si>
    <t>3.5 Asesoría y apoyo técnico a los niveles subnacionales para fortalecer las acciones de promoción de salud.</t>
  </si>
  <si>
    <t>1.2.1.3 ¿Propone modificaciones al sistema en aquellos puntos que se reconocen como débiles o susceptibles de perfeccionamiento?</t>
  </si>
  <si>
    <t>1.2.1.4 ¿Toma en cuenta las proposiciones de mejoría hechas por la instancia evaluadora para perfeccionar el sistema de medición del estado de salud?</t>
  </si>
  <si>
    <t>4.1.2.4 ¿Es una instancia con capacidad para realizar labor social y ciudadana en el ámbito de la salud, en beneficio de personas de escasos recursos que son discriminadas?</t>
  </si>
  <si>
    <t>4.1.3 La ASN ¿Rinde cuenta pública respecto del estado de salud y  la gestión de los servicios de salud individuales y colectivos?</t>
  </si>
  <si>
    <t>En todo caso, la rendición de cuenta pública:</t>
  </si>
  <si>
    <t>4.1.3.1 ¿Se hace al menos cada dos años?</t>
  </si>
  <si>
    <t>4.1.3.2 ¿Considera la entrega a los medios de comunicación de los resultados?</t>
  </si>
  <si>
    <t>4.1.3.3 ¿Considera la difusión en instancias de participación ciudadana de los resultados?</t>
  </si>
  <si>
    <t>4.1.3.4 ¿Considera la existencia de canales formales de recepción de la opinión pública respecto de los resultados?</t>
  </si>
  <si>
    <t>4.2 Fortalecimiento de la participación social en salud</t>
  </si>
  <si>
    <t xml:space="preserve">5.2.2.5.5 ¿Grupos de consumidores? </t>
  </si>
  <si>
    <t xml:space="preserve">5.2.2.5.6 ¿Organizaciones comunitarias? </t>
  </si>
  <si>
    <t xml:space="preserve">5.2.2.5.7 ¿Organizaciones no gubernamentales? </t>
  </si>
  <si>
    <t xml:space="preserve">5.2.2.6.1 ¿Puede dar un ejemplo específico de ley o regulación elaborada en el último año? </t>
  </si>
  <si>
    <t xml:space="preserve">5.1.3.3 ¿Los resultados de la última evaluación indican que los aliados están bien identificados y preparados para asumir sus responsabilidades en el proceso nacional de mejoría de la salud? </t>
  </si>
  <si>
    <t>3.5.3.2 ¿Teatro educativo popular?</t>
  </si>
  <si>
    <t>3.5.3.3 ¿Programas de televisión?</t>
  </si>
  <si>
    <t>3.5.3.4 ¿Videoconferencia?</t>
  </si>
  <si>
    <t xml:space="preserve">En todo caso, las campañas incluyeron: </t>
  </si>
  <si>
    <t>Si es así, se tiene acceso a:</t>
  </si>
  <si>
    <t>4.1.2.3 ¿Es una instancia que tiene atribuciones para ejercer acciones legales y/o de acción pública dirigidas a la protección de las personas y de sus derechos en salud respecto de los servicios de salud colectivos?</t>
  </si>
  <si>
    <t>1.1.3.1 ¿Para evaluar las necesidades de salud de la población?</t>
  </si>
  <si>
    <t>1.1.3.2 ¿Para evaluar inequidades en las condiciones de salud?</t>
  </si>
  <si>
    <t>1.1.3.3 ¿Para monitorear tendencias en el estado de salud?</t>
  </si>
  <si>
    <t>1.1.3.4 ¿Para monitorear cambios en la prevalencia de factores de riesgo?</t>
  </si>
  <si>
    <t>1.1.3.5 ¿Para monitorear cambios en el uso de los servicios  de salud?</t>
  </si>
  <si>
    <t>1.1.3.6 ¿Para determinar la suficiencia y relevancia de   los datos informados?</t>
  </si>
  <si>
    <t>4.2.1 La ASN ¿Ha establecido una política que considera la participación ciudadana como eje  para la definición e implementación de los objetivos y metas de salud pública?</t>
  </si>
  <si>
    <t>4.2.1.6.1 ¿En el nivel nacional?</t>
  </si>
  <si>
    <t>4.2.1.6.2 ¿En los niveles intermedios?</t>
  </si>
  <si>
    <t xml:space="preserve">8.4.1.6 ¿Intenta remover las barreras culturales, incorporando recursos humanos capaces de mejorar el acceso a los servicios de salud pública de los grupos de socioculturales diversos (pe: utilizando facilitadores interculturales o personal bilingüe)? </t>
  </si>
  <si>
    <t>8.5.1 La ASN ¿Asiste a los niveles subnacionales en el desarrollo de los recursos humanos?</t>
  </si>
  <si>
    <t>8.5.1.1 ¿Ofrece a los niveles subnacionales la orientación y el apoyo necesarios para identificar y corregir las brechas en la evaluación nacional de la fuerza de trabajo de salud pública?</t>
  </si>
  <si>
    <t xml:space="preserve">8.5.1.2 ¿Apoya el desarrollo de programas y recursos humanos cultural y lingüísticamente apropiados en los niveles subnacionales? </t>
  </si>
  <si>
    <t>Si es así, lo hace en:</t>
  </si>
  <si>
    <t>8.5.1.2.1 ¿Los niveles intermedios?</t>
  </si>
  <si>
    <t>8.5.1.2.2 ¿Los niveles locales?</t>
  </si>
  <si>
    <t>10.1 Desarrollo de una agenda de investigación en salud pública</t>
  </si>
  <si>
    <t>11.1 Gestión de la reducción del impacto de emergencias y desastres</t>
  </si>
  <si>
    <t>Indicadores</t>
  </si>
  <si>
    <t>11.3 Coordinación y alianzas con otras agencias y/o instituciones</t>
  </si>
  <si>
    <t>FESP</t>
  </si>
  <si>
    <t xml:space="preserve">5.4 Gestión de la cooperación internacional en salud pública </t>
  </si>
  <si>
    <t xml:space="preserve">8.5 Asesoría y apoyo técnico a los niveles subnacionales en el desarrollo de recursos humanos </t>
  </si>
  <si>
    <t>11.4.2.6.1 ¿La asesoría necesaria para corregir deficiencias identificadas por medio de la evaluación?</t>
  </si>
  <si>
    <t>11.4.2.6.2 ¿Los recursos necesarios para corregir deficiencias identificadas por medio de la evaluación?</t>
  </si>
  <si>
    <t>En todo caso, esta política incluye:</t>
  </si>
  <si>
    <t>5.3.2.4.1 ¿Se recolecta y analiza basándose en la obtención consistente y sistemática de información?</t>
  </si>
  <si>
    <t xml:space="preserve">5.3.2.4.2 ¿Se utilizan para el mejoramiento continuo del desempeño del sistema de salud? </t>
  </si>
  <si>
    <t xml:space="preserve">5.3.2.4.3 ¿Puede dar un ejemplo de estos indicadores de desempeño en uso? </t>
  </si>
  <si>
    <t>9.3.5 La ASN ¿Evalúa regularmente la capacidad nacional de desarrollar gestión de tecnologías y de conducir evaluaciones de tecnologías?</t>
  </si>
  <si>
    <t>1.5.2.3 Durante los últimos doce meses, la ASN ¿Ha asesorado a los responsables de la publicación de un perfil del estado de salud del país o de la jurisdicción de los niveles subnacionales?</t>
  </si>
  <si>
    <t>1.5.2.3.1 ¿Se ha comunicado a los responsables de la publicación de perfiles del   estado de salud la existencia de esta disposición a asesorarlos?</t>
  </si>
  <si>
    <t>1.1.1.4 ¿Describen métodos apropiados para recolectar información y para elegir fuentes de información adecuadas?</t>
  </si>
  <si>
    <t>En todo caso, el sistema:</t>
  </si>
  <si>
    <t>2.1.1.1 ¿Es capaz de analizar la naturaleza y la magnitud de las amenazas?</t>
  </si>
  <si>
    <t>2.1.1.2 ¿Es capaz de seguir eventos adversos y riesgos para la salud en el tiempo?</t>
  </si>
  <si>
    <t xml:space="preserve">2.1.1.3 ¿Es capaz de vigilar los cambios en las condiciones de vida que influencian la salud pública? </t>
  </si>
  <si>
    <t>2.1.1.4 ¿Permite definirlas amenazas que requieren una respuesta de salud pública?</t>
  </si>
  <si>
    <t>2.1.1.5 ¿Integra a los sistemas de vigilancia de los niveles subnacionales?</t>
  </si>
  <si>
    <t>6.3.1 La ASN ¿Posee la capacidad institucional suficiente para ejercer las funciones normativa y fiscalizadora?</t>
  </si>
  <si>
    <t>En todo caso, la ASN</t>
  </si>
  <si>
    <t xml:space="preserve">6.3.1.1 ¿Cuenta con un equipo asesor competente para el desarrollo del marco regulatorio y la elaboración de normativas? </t>
  </si>
  <si>
    <t>6.3.1.2 ¿Cuenta con los conocimientos, habilidades y recursos para ejercer la función normativa en salud pública?</t>
  </si>
  <si>
    <t>6.3.1.2.1 ¿Existen recursos humanos suficientes para la función normativa?</t>
  </si>
  <si>
    <t>9.3.2 ¿Asegura el apropiado funcionamiento de su sistema de gestión tecnológica y evaluación de tecnologías de salud?</t>
  </si>
  <si>
    <t>En todo caso, esta instancia:</t>
  </si>
  <si>
    <t>En todo caso, este personal tiene entrenamiento y experiencia en las áreas siguientes:</t>
  </si>
  <si>
    <t>En todo caso, la ASN y otras instancias de estadística nacional:</t>
  </si>
  <si>
    <t>3.3.3.1 La ASN ¿Dispone de una Página Web dirigida a entregar información útil para la promoción de la salud?</t>
  </si>
  <si>
    <t xml:space="preserve">3.3.3.1.1 ¿Se evalúa periódicamente (al menos cada seis meses) la utilización de la página por parte de los usuarios, considerando el número de hits y las opiniones de los usuarios?  </t>
  </si>
  <si>
    <t xml:space="preserve">3.3.3.4 ¿Se evalúa periódicamente los resultados obtenidos? </t>
  </si>
  <si>
    <t>3.4.3.2 ¿Promueve la introducción de incentivos dirigidos estimular el enfrentamiento de los problemas de salud con un enfoque promocional?</t>
  </si>
  <si>
    <t>3.5.1 La ASN ¿Tiene las capacidades y la gente experta para fortalecer a los niveles subnacionales en acciones de promoción?</t>
  </si>
  <si>
    <t>3.5.2.3.2 ¿Profesionales capacitados para usar estas herramientas?</t>
  </si>
  <si>
    <t>4.2.3.4.1 ¿En el nivel nacional?</t>
  </si>
  <si>
    <t>4.2.3.4.2 ¿En los niveles intermedios?</t>
  </si>
  <si>
    <t>1.2.2.4 ¿Se conoce el porcentaje de muertes con certificación médica?</t>
  </si>
  <si>
    <t>1.2.2.4.1 ¿La ASN considera que este porcentaje es suficiente para hacer confiables los datos de mortalidad?</t>
  </si>
  <si>
    <t>1.3.1 La ASN ¿Emplea o tiene acceso a personal con capacitación y experiencia en Epidemiología y Estadística?</t>
  </si>
  <si>
    <t>1.3.1.1 ¿Epidemiología al nivel de doctorado?</t>
  </si>
  <si>
    <t>1.3.1.2 ¿Diseño de planes de muestreo para la recolección de datos cuanti y cualitativos?</t>
  </si>
  <si>
    <t>Si es así, el procesamiento de datos que alimentan la base de datos dan cuenta de:</t>
  </si>
  <si>
    <t xml:space="preserve">7.4 Asesoría y apoyo técnico a los niveles subnacionales de salud pública en materia de promoción de un acceso equitativo a los servicios de salud </t>
  </si>
  <si>
    <t xml:space="preserve">5.1.1.1 ¿Solicita aportes a actores claves en la identificación de prioridades en los niveles nacionales y subnacionales? </t>
  </si>
  <si>
    <t>10.2.2.9 ¿Puede citar algún ejemplo de uso (en los últimos 24 meses) de los resultados de una investigación conducida o encargada por la ASN para modificar o introducir una medida de control adecuada para un problema de salud relevante?</t>
  </si>
  <si>
    <t xml:space="preserve">5.2.3.1 ¿Alerta a los tomadores de decisión y público en general, acerca del impacto que pueden tener los resultados derivados de la implementación de las políticas de salud pública? </t>
  </si>
  <si>
    <t xml:space="preserve">5.2.3.2 ¿Usa la evaluación para definir e implementar políticas de salud? </t>
  </si>
  <si>
    <t xml:space="preserve">5.2.3.3 ¿Tiene personal con la experiencia y capacidades necesidades para definir e implementar las políticas de salud pública? </t>
  </si>
  <si>
    <t xml:space="preserve">5.2.3.3.1 ¿Elaboración de propuestas en políticas de salud pública? </t>
  </si>
  <si>
    <t>5.2.3.3.2 ¿Elaboración de propuestas de legislación en salud pública?</t>
  </si>
  <si>
    <t xml:space="preserve">5.2.3.3.3 ¿Conducción de foros públicos para la definición de políticas de salud pública? </t>
  </si>
  <si>
    <t xml:space="preserve">5.2.3.3.4 ¿Priorización de temas de política de salud pública? </t>
  </si>
  <si>
    <t>8.1.2 La ASN  ¿Identifica las brechas a cubrir en materia de composición y disponibilidad de la fuerza de trabajo?</t>
  </si>
  <si>
    <t>1.1.1 La ASN ¿Ha desarrollado guías para medir y evaluar el estado de salud de la población?</t>
  </si>
  <si>
    <t>7.3.1.4 ¿Se coordina con las Universidades y otras instituciones formadoras de profesionales de salud para aumentar la disponibilidad  de recursos humanos adecuados a las necesidades de salud?</t>
  </si>
  <si>
    <t>7.3.2 La ASN ¿Ejecuta acciones directas para mejorar el acceso a los servicios de salud necesarios?</t>
  </si>
  <si>
    <t>7.3.2.1 ¿Coordina programas nacionales dirigidos a resolver problemas de acceso?</t>
  </si>
  <si>
    <t>9.4.1 La ASN ¿Entrega asesoría técnica a los niveles subnacionales para la recolección y el análisis de datos relacionados con la calidad de los servicios de salud pública de base colectiva?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</si>
</sst>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_);\(0.00\)"/>
    <numFmt numFmtId="182" formatCode="0_);\(0\)"/>
    <numFmt numFmtId="183" formatCode="\&gt;\1;\(&quot;Not Allowed&quot;\)"/>
    <numFmt numFmtId="184" formatCode="[&gt;1]General;\(&quot;NNNN&quot;\)\ "/>
    <numFmt numFmtId="185" formatCode="[=0]General;\(&quot;Valor 1 o 0&quot;\)\ "/>
    <numFmt numFmtId="186" formatCode="[=0]General;\(&quot;***&quot;\)\ "/>
    <numFmt numFmtId="187" formatCode="[=0]General;\(&quot;***&quot;\)"/>
    <numFmt numFmtId="188" formatCode="0.00_);[Red]\(0.00\)"/>
    <numFmt numFmtId="189" formatCode="0_);[Red]\(0\)"/>
    <numFmt numFmtId="190" formatCode="0.0_);[Red]\(0.0\)"/>
    <numFmt numFmtId="191" formatCode="#.##0_);\(#.##0\);"/>
    <numFmt numFmtId="192" formatCode="#.#0_);\(#.#0\);"/>
    <numFmt numFmtId="193" formatCode="0;\-0;;@"/>
    <numFmt numFmtId="194" formatCode="0.00;\-0.00;;@"/>
  </numFmts>
  <fonts count="40">
    <font>
      <sz val="10"/>
      <name val="Arial"/>
      <family val="0"/>
    </font>
    <font>
      <b/>
      <sz val="10"/>
      <name val="Arial"/>
      <family val="2"/>
    </font>
    <font>
      <b/>
      <i/>
      <sz val="11"/>
      <name val="Times New Roman"/>
      <family val="1"/>
    </font>
    <font>
      <b/>
      <sz val="11"/>
      <name val="Times New Roman"/>
      <family val="1"/>
    </font>
    <font>
      <sz val="11"/>
      <name val="Times New Roman"/>
      <family val="1"/>
    </font>
    <font>
      <i/>
      <sz val="11"/>
      <name val="Times New Roman"/>
      <family val="1"/>
    </font>
    <font>
      <i/>
      <sz val="10"/>
      <name val="Arial"/>
      <family val="0"/>
    </font>
    <font>
      <b/>
      <i/>
      <sz val="10"/>
      <name val="Arial"/>
      <family val="0"/>
    </font>
    <font>
      <sz val="10"/>
      <color indexed="9"/>
      <name val="Arial"/>
      <family val="2"/>
    </font>
    <font>
      <i/>
      <sz val="10"/>
      <color indexed="9"/>
      <name val="Arial"/>
      <family val="2"/>
    </font>
    <font>
      <sz val="11"/>
      <color indexed="9"/>
      <name val="Times New Roman"/>
      <family val="1"/>
    </font>
    <font>
      <b/>
      <sz val="9.5"/>
      <name val="Arial"/>
      <family val="2"/>
    </font>
    <font>
      <b/>
      <sz val="13.25"/>
      <color indexed="18"/>
      <name val="Arial"/>
      <family val="2"/>
    </font>
    <font>
      <b/>
      <sz val="17"/>
      <color indexed="18"/>
      <name val="Arial"/>
      <family val="2"/>
    </font>
    <font>
      <b/>
      <sz val="9"/>
      <name val="Arial"/>
      <family val="2"/>
    </font>
    <font>
      <b/>
      <sz val="14.5"/>
      <color indexed="17"/>
      <name val="Arial"/>
      <family val="2"/>
    </font>
    <font>
      <b/>
      <sz val="9"/>
      <color indexed="17"/>
      <name val="Arial"/>
      <family val="2"/>
    </font>
    <font>
      <b/>
      <sz val="9"/>
      <color indexed="42"/>
      <name val="Arial"/>
      <family val="2"/>
    </font>
    <font>
      <b/>
      <sz val="9"/>
      <color indexed="14"/>
      <name val="Arial"/>
      <family val="2"/>
    </font>
    <font>
      <b/>
      <sz val="14.25"/>
      <color indexed="17"/>
      <name val="Arial"/>
      <family val="2"/>
    </font>
    <font>
      <b/>
      <sz val="14"/>
      <name val="Arial"/>
      <family val="2"/>
    </font>
    <font>
      <sz val="15"/>
      <name val="Arial"/>
      <family val="2"/>
    </font>
    <font>
      <b/>
      <sz val="9.75"/>
      <color indexed="41"/>
      <name val="Arial"/>
      <family val="2"/>
    </font>
    <font>
      <b/>
      <sz val="14"/>
      <color indexed="9"/>
      <name val="Arial"/>
      <family val="2"/>
    </font>
    <font>
      <b/>
      <sz val="10"/>
      <color indexed="41"/>
      <name val="Arial"/>
      <family val="2"/>
    </font>
    <font>
      <b/>
      <sz val="8"/>
      <name val="Arial"/>
      <family val="2"/>
    </font>
    <font>
      <b/>
      <sz val="11.75"/>
      <color indexed="27"/>
      <name val="Arial"/>
      <family val="2"/>
    </font>
    <font>
      <sz val="12"/>
      <name val="Arial"/>
      <family val="2"/>
    </font>
    <font>
      <sz val="11"/>
      <name val="Arial"/>
      <family val="2"/>
    </font>
    <font>
      <b/>
      <sz val="8"/>
      <color indexed="41"/>
      <name val="Arial"/>
      <family val="2"/>
    </font>
    <font>
      <b/>
      <sz val="11"/>
      <color indexed="27"/>
      <name val="Arial"/>
      <family val="2"/>
    </font>
    <font>
      <b/>
      <sz val="9.5"/>
      <color indexed="41"/>
      <name val="Arial"/>
      <family val="2"/>
    </font>
    <font>
      <b/>
      <sz val="9.25"/>
      <color indexed="41"/>
      <name val="Arial"/>
      <family val="2"/>
    </font>
    <font>
      <sz val="14.25"/>
      <name val="Arial"/>
      <family val="2"/>
    </font>
    <font>
      <sz val="11.25"/>
      <name val="Arial"/>
      <family val="2"/>
    </font>
    <font>
      <b/>
      <sz val="6.75"/>
      <color indexed="41"/>
      <name val="Arial"/>
      <family val="2"/>
    </font>
    <font>
      <b/>
      <sz val="14"/>
      <color indexed="18"/>
      <name val="Arial"/>
      <family val="2"/>
    </font>
    <font>
      <b/>
      <sz val="10"/>
      <color indexed="12"/>
      <name val="Arial"/>
      <family val="2"/>
    </font>
    <font>
      <b/>
      <sz val="10.75"/>
      <color indexed="27"/>
      <name val="Arial"/>
      <family val="2"/>
    </font>
    <font>
      <b/>
      <sz val="10"/>
      <color indexed="1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
    <border>
      <left/>
      <right/>
      <top/>
      <bottom/>
      <diagonal/>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3" fillId="0" borderId="0" xfId="0" applyNumberFormat="1" applyFont="1" applyBorder="1" applyAlignment="1" applyProtection="1">
      <alignment horizontal="right" wrapText="1"/>
      <protection/>
    </xf>
    <xf numFmtId="0" fontId="4" fillId="0" borderId="0" xfId="0" applyNumberFormat="1" applyFont="1" applyBorder="1" applyAlignment="1" applyProtection="1">
      <alignment horizontal="left" wrapText="1"/>
      <protection/>
    </xf>
    <xf numFmtId="0" fontId="0" fillId="0" borderId="0" xfId="0" applyAlignment="1" applyProtection="1">
      <alignment/>
      <protection/>
    </xf>
    <xf numFmtId="188" fontId="6" fillId="0" borderId="0" xfId="0" applyNumberFormat="1" applyFont="1" applyBorder="1" applyAlignment="1" applyProtection="1">
      <alignment horizontal="right"/>
      <protection/>
    </xf>
    <xf numFmtId="188" fontId="0" fillId="0" borderId="0" xfId="0" applyNumberFormat="1" applyFont="1" applyBorder="1" applyAlignment="1" applyProtection="1">
      <alignment horizontal="right"/>
      <protection/>
    </xf>
    <xf numFmtId="188" fontId="8" fillId="0" borderId="0" xfId="0" applyNumberFormat="1" applyFont="1" applyBorder="1" applyAlignment="1" applyProtection="1">
      <alignment horizontal="right"/>
      <protection/>
    </xf>
    <xf numFmtId="188" fontId="1" fillId="0" borderId="0" xfId="0" applyNumberFormat="1" applyFont="1" applyBorder="1" applyAlignment="1" applyProtection="1">
      <alignment horizontal="right"/>
      <protection/>
    </xf>
    <xf numFmtId="188" fontId="1" fillId="0" borderId="1" xfId="0" applyNumberFormat="1" applyFont="1" applyBorder="1" applyAlignment="1" applyProtection="1">
      <alignment horizontal="right"/>
      <protection/>
    </xf>
    <xf numFmtId="0" fontId="0" fillId="0" borderId="0" xfId="0" applyNumberFormat="1" applyFont="1" applyBorder="1" applyAlignment="1" applyProtection="1">
      <alignment horizontal="right"/>
      <protection/>
    </xf>
    <xf numFmtId="188" fontId="0" fillId="0" borderId="0" xfId="0" applyNumberFormat="1" applyAlignment="1">
      <alignment horizontal="right"/>
    </xf>
    <xf numFmtId="0" fontId="1" fillId="0" borderId="0" xfId="0" applyFont="1" applyAlignment="1">
      <alignment horizontal="center"/>
    </xf>
    <xf numFmtId="0" fontId="0" fillId="0" borderId="0" xfId="0" applyNumberFormat="1" applyFont="1" applyBorder="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Alignment="1">
      <alignment wrapText="1"/>
    </xf>
    <xf numFmtId="0" fontId="8" fillId="0" borderId="0" xfId="0" applyNumberFormat="1" applyFont="1" applyFill="1" applyBorder="1" applyAlignment="1" applyProtection="1">
      <alignment horizontal="right"/>
      <protection hidden="1"/>
    </xf>
    <xf numFmtId="0" fontId="8" fillId="0" borderId="0" xfId="0" applyNumberFormat="1" applyFont="1" applyBorder="1" applyAlignment="1" applyProtection="1">
      <alignment horizontal="right"/>
      <protection hidden="1"/>
    </xf>
    <xf numFmtId="0" fontId="0" fillId="0" borderId="0" xfId="0" applyAlignment="1" applyProtection="1">
      <alignment/>
      <protection hidden="1"/>
    </xf>
    <xf numFmtId="188" fontId="8" fillId="0" borderId="0" xfId="0" applyNumberFormat="1" applyFont="1" applyAlignment="1" applyProtection="1">
      <alignment/>
      <protection hidden="1"/>
    </xf>
    <xf numFmtId="2" fontId="0" fillId="0" borderId="0" xfId="0" applyNumberFormat="1" applyFont="1" applyAlignment="1">
      <alignment horizontal="center"/>
    </xf>
    <xf numFmtId="188" fontId="0" fillId="0" borderId="0" xfId="0" applyNumberFormat="1" applyFont="1" applyAlignment="1">
      <alignment horizontal="center"/>
    </xf>
    <xf numFmtId="188" fontId="0" fillId="0" borderId="0" xfId="0" applyNumberFormat="1" applyAlignment="1" applyProtection="1">
      <alignment/>
      <protection hidden="1"/>
    </xf>
    <xf numFmtId="0" fontId="8" fillId="0" borderId="0" xfId="0" applyNumberFormat="1" applyFont="1" applyBorder="1" applyAlignment="1" applyProtection="1">
      <alignment/>
      <protection hidden="1"/>
    </xf>
    <xf numFmtId="188" fontId="8" fillId="0" borderId="0" xfId="0" applyNumberFormat="1" applyFont="1" applyBorder="1" applyAlignment="1" applyProtection="1">
      <alignment horizontal="right"/>
      <protection hidden="1"/>
    </xf>
    <xf numFmtId="0" fontId="20" fillId="0" borderId="0" xfId="0" applyFont="1" applyFill="1" applyBorder="1" applyAlignment="1">
      <alignment horizontal="center"/>
    </xf>
    <xf numFmtId="188" fontId="23" fillId="0" borderId="0" xfId="0" applyNumberFormat="1" applyFont="1" applyFill="1" applyBorder="1" applyAlignment="1" applyProtection="1">
      <alignment horizontal="center"/>
      <protection hidden="1"/>
    </xf>
    <xf numFmtId="188" fontId="20"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2" fontId="8" fillId="0" borderId="0" xfId="0" applyNumberFormat="1" applyFont="1" applyAlignment="1" applyProtection="1">
      <alignment/>
      <protection hidden="1"/>
    </xf>
    <xf numFmtId="0" fontId="4" fillId="0" borderId="0" xfId="0" applyNumberFormat="1" applyFont="1" applyBorder="1" applyAlignment="1" applyProtection="1">
      <alignment horizontal="left" wrapText="1"/>
      <protection hidden="1"/>
    </xf>
    <xf numFmtId="0" fontId="0" fillId="0" borderId="0" xfId="0" applyNumberFormat="1" applyFont="1" applyBorder="1" applyAlignment="1" applyProtection="1">
      <alignment horizontal="right"/>
      <protection hidden="1"/>
    </xf>
    <xf numFmtId="0" fontId="0" fillId="0" borderId="0" xfId="0" applyBorder="1" applyAlignment="1" applyProtection="1">
      <alignment/>
      <protection hidden="1"/>
    </xf>
    <xf numFmtId="0" fontId="0" fillId="0" borderId="0" xfId="0" applyBorder="1" applyAlignment="1" applyProtection="1">
      <alignment/>
      <protection/>
    </xf>
    <xf numFmtId="0" fontId="4" fillId="0" borderId="0" xfId="0" applyNumberFormat="1" applyFont="1" applyBorder="1" applyAlignment="1" applyProtection="1">
      <alignment horizontal="left" wrapText="1" indent="2"/>
      <protection/>
    </xf>
    <xf numFmtId="0" fontId="2" fillId="0" borderId="0" xfId="0" applyNumberFormat="1" applyFont="1" applyBorder="1" applyAlignment="1" applyProtection="1">
      <alignment horizontal="left" wrapText="1"/>
      <protection/>
    </xf>
    <xf numFmtId="0" fontId="1" fillId="0" borderId="0" xfId="0" applyFont="1" applyBorder="1" applyAlignment="1" applyProtection="1">
      <alignment/>
      <protection/>
    </xf>
    <xf numFmtId="0" fontId="3" fillId="0" borderId="1" xfId="0" applyNumberFormat="1" applyFont="1" applyBorder="1" applyAlignment="1" applyProtection="1">
      <alignment horizontal="left" wrapText="1"/>
      <protection/>
    </xf>
    <xf numFmtId="0" fontId="5" fillId="0" borderId="0" xfId="0" applyNumberFormat="1" applyFont="1" applyBorder="1" applyAlignment="1" applyProtection="1">
      <alignment horizontal="left" wrapText="1"/>
      <protection/>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0" xfId="0" applyAlignment="1" applyProtection="1">
      <alignment horizontal="left" indent="2"/>
      <protection/>
    </xf>
    <xf numFmtId="0" fontId="4" fillId="0" borderId="0" xfId="0" applyNumberFormat="1" applyFont="1" applyBorder="1" applyAlignment="1" applyProtection="1">
      <alignment horizontal="left" wrapText="1" indent="4"/>
      <protection/>
    </xf>
    <xf numFmtId="0" fontId="0" fillId="0" borderId="0" xfId="0" applyAlignment="1" applyProtection="1">
      <alignment horizontal="left" indent="4"/>
      <protection/>
    </xf>
    <xf numFmtId="0" fontId="1" fillId="0" borderId="1" xfId="0" applyFont="1" applyBorder="1" applyAlignment="1" applyProtection="1">
      <alignment/>
      <protection/>
    </xf>
    <xf numFmtId="49" fontId="7" fillId="0" borderId="0" xfId="0" applyNumberFormat="1" applyFont="1" applyBorder="1" applyAlignment="1" applyProtection="1">
      <alignment horizontal="left" wrapText="1"/>
      <protection/>
    </xf>
    <xf numFmtId="49" fontId="1" fillId="0" borderId="0" xfId="0" applyNumberFormat="1" applyFont="1" applyBorder="1" applyAlignment="1" applyProtection="1">
      <alignment horizontal="left" wrapText="1"/>
      <protection/>
    </xf>
    <xf numFmtId="0" fontId="4" fillId="0" borderId="0" xfId="0" applyNumberFormat="1" applyFont="1" applyBorder="1" applyAlignment="1" applyProtection="1">
      <alignment horizontal="left" wrapText="1" indent="6"/>
      <protection/>
    </xf>
    <xf numFmtId="188" fontId="0" fillId="0" borderId="0" xfId="0" applyNumberFormat="1" applyFont="1" applyBorder="1" applyAlignment="1" applyProtection="1">
      <alignment horizontal="right"/>
      <protection locked="0"/>
    </xf>
    <xf numFmtId="188" fontId="8" fillId="0" borderId="0" xfId="0" applyNumberFormat="1" applyFont="1" applyBorder="1" applyAlignment="1" applyProtection="1">
      <alignment horizontal="right"/>
      <protection locked="0"/>
    </xf>
    <xf numFmtId="0" fontId="3" fillId="0" borderId="0" xfId="0" applyNumberFormat="1" applyFont="1" applyBorder="1" applyAlignment="1" applyProtection="1">
      <alignment horizontal="right" wrapText="1"/>
      <protection hidden="1"/>
    </xf>
    <xf numFmtId="188" fontId="1" fillId="0" borderId="0" xfId="0" applyNumberFormat="1" applyFont="1" applyAlignment="1" applyProtection="1">
      <alignment/>
      <protection hidden="1"/>
    </xf>
    <xf numFmtId="0" fontId="1" fillId="0" borderId="0" xfId="0" applyFont="1" applyBorder="1" applyAlignment="1" applyProtection="1">
      <alignment/>
      <protection hidden="1"/>
    </xf>
    <xf numFmtId="0" fontId="3" fillId="0" borderId="1" xfId="0" applyNumberFormat="1" applyFont="1" applyBorder="1" applyAlignment="1" applyProtection="1">
      <alignment horizontal="left" wrapText="1"/>
      <protection hidden="1"/>
    </xf>
    <xf numFmtId="188" fontId="1" fillId="0" borderId="1" xfId="0" applyNumberFormat="1" applyFont="1" applyBorder="1" applyAlignment="1" applyProtection="1">
      <alignment/>
      <protection hidden="1"/>
    </xf>
    <xf numFmtId="0" fontId="5"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0" fontId="6" fillId="0" borderId="0" xfId="0" applyFont="1" applyBorder="1" applyAlignment="1" applyProtection="1">
      <alignment/>
      <protection hidden="1"/>
    </xf>
    <xf numFmtId="0" fontId="4" fillId="0" borderId="0" xfId="0" applyNumberFormat="1" applyFont="1" applyBorder="1" applyAlignment="1" applyProtection="1">
      <alignment horizontal="left" wrapText="1" indent="2"/>
      <protection hidden="1"/>
    </xf>
    <xf numFmtId="0" fontId="4" fillId="0" borderId="0" xfId="0" applyNumberFormat="1" applyFont="1" applyBorder="1" applyAlignment="1" applyProtection="1">
      <alignment horizontal="left" wrapText="1" indent="4"/>
      <protection hidden="1"/>
    </xf>
    <xf numFmtId="188" fontId="9" fillId="0" borderId="0" xfId="0" applyNumberFormat="1" applyFont="1" applyAlignment="1" applyProtection="1">
      <alignment/>
      <protection hidden="1"/>
    </xf>
    <xf numFmtId="0" fontId="5" fillId="0" borderId="0" xfId="0" applyNumberFormat="1" applyFont="1" applyAlignment="1" applyProtection="1">
      <alignment horizontal="left" wrapText="1"/>
      <protection hidden="1"/>
    </xf>
    <xf numFmtId="0" fontId="4" fillId="0" borderId="0" xfId="0" applyNumberFormat="1" applyFont="1" applyAlignment="1" applyProtection="1">
      <alignment horizontal="left" wrapText="1" indent="2"/>
      <protection hidden="1"/>
    </xf>
    <xf numFmtId="0" fontId="3" fillId="0" borderId="2" xfId="0" applyNumberFormat="1" applyFont="1" applyBorder="1" applyAlignment="1" applyProtection="1">
      <alignment horizontal="left" wrapText="1"/>
      <protection hidden="1"/>
    </xf>
    <xf numFmtId="188" fontId="1" fillId="0" borderId="2" xfId="0" applyNumberFormat="1" applyFont="1" applyBorder="1" applyAlignment="1" applyProtection="1">
      <alignment/>
      <protection hidden="1"/>
    </xf>
    <xf numFmtId="0" fontId="4" fillId="0" borderId="0" xfId="0" applyNumberFormat="1" applyFont="1" applyAlignment="1" applyProtection="1">
      <alignment horizontal="left" wrapText="1" indent="4"/>
      <protection hidden="1"/>
    </xf>
    <xf numFmtId="188" fontId="1" fillId="0" borderId="2" xfId="0" applyNumberFormat="1" applyFont="1" applyBorder="1" applyAlignment="1" applyProtection="1">
      <alignment/>
      <protection hidden="1"/>
    </xf>
    <xf numFmtId="49" fontId="7"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188" fontId="1" fillId="0" borderId="2" xfId="0" applyNumberFormat="1" applyFont="1" applyBorder="1" applyAlignment="1" applyProtection="1">
      <alignment wrapText="1"/>
      <protection hidden="1"/>
    </xf>
    <xf numFmtId="49" fontId="1" fillId="0" borderId="0" xfId="0" applyNumberFormat="1" applyFont="1" applyBorder="1" applyAlignment="1" applyProtection="1">
      <alignment horizontal="left" wrapText="1"/>
      <protection hidden="1"/>
    </xf>
    <xf numFmtId="0" fontId="4" fillId="0" borderId="0" xfId="0" applyNumberFormat="1" applyFont="1" applyAlignment="1" applyProtection="1">
      <alignment horizontal="left" wrapText="1"/>
      <protection hidden="1"/>
    </xf>
    <xf numFmtId="0" fontId="2" fillId="0" borderId="0" xfId="0" applyNumberFormat="1" applyFont="1" applyBorder="1" applyAlignment="1" applyProtection="1">
      <alignment horizontal="left" wrapText="1"/>
      <protection hidden="1"/>
    </xf>
    <xf numFmtId="188" fontId="1" fillId="0" borderId="0" xfId="0" applyNumberFormat="1" applyFont="1" applyBorder="1" applyAlignment="1" applyProtection="1">
      <alignment horizontal="right"/>
      <protection hidden="1"/>
    </xf>
    <xf numFmtId="188" fontId="1" fillId="0" borderId="1" xfId="0" applyNumberFormat="1" applyFont="1" applyBorder="1" applyAlignment="1" applyProtection="1">
      <alignment horizontal="right"/>
      <protection hidden="1"/>
    </xf>
    <xf numFmtId="188" fontId="6" fillId="0" borderId="0" xfId="0" applyNumberFormat="1" applyFont="1" applyBorder="1" applyAlignment="1" applyProtection="1">
      <alignment horizontal="right"/>
      <protection hidden="1"/>
    </xf>
    <xf numFmtId="0" fontId="6" fillId="0" borderId="0" xfId="0" applyFont="1" applyAlignment="1" applyProtection="1">
      <alignment/>
      <protection hidden="1"/>
    </xf>
    <xf numFmtId="188" fontId="0" fillId="0" borderId="0" xfId="0" applyNumberFormat="1" applyFont="1" applyBorder="1" applyAlignment="1" applyProtection="1">
      <alignment horizontal="right"/>
      <protection hidden="1"/>
    </xf>
    <xf numFmtId="0" fontId="0" fillId="0" borderId="0" xfId="0" applyAlignment="1" applyProtection="1">
      <alignment horizontal="left" indent="2"/>
      <protection hidden="1"/>
    </xf>
    <xf numFmtId="0" fontId="4" fillId="0" borderId="0" xfId="0" applyNumberFormat="1" applyFont="1" applyBorder="1" applyAlignment="1" applyProtection="1">
      <alignment horizontal="left" indent="4"/>
      <protection hidden="1"/>
    </xf>
    <xf numFmtId="0" fontId="1" fillId="0" borderId="1" xfId="0" applyFont="1" applyBorder="1" applyAlignment="1" applyProtection="1">
      <alignment/>
      <protection hidden="1"/>
    </xf>
    <xf numFmtId="0" fontId="4" fillId="0" borderId="0" xfId="0" applyNumberFormat="1" applyFont="1" applyBorder="1" applyAlignment="1" applyProtection="1">
      <alignment horizontal="left" indent="2"/>
      <protection hidden="1"/>
    </xf>
    <xf numFmtId="0" fontId="4" fillId="0" borderId="0" xfId="0" applyNumberFormat="1" applyFont="1" applyBorder="1" applyAlignment="1" applyProtection="1">
      <alignment horizontal="left" wrapText="1" indent="6"/>
      <protection hidden="1"/>
    </xf>
    <xf numFmtId="0" fontId="0" fillId="0" borderId="0" xfId="0" applyAlignment="1" applyProtection="1">
      <alignment horizontal="left" indent="4"/>
      <protection hidden="1"/>
    </xf>
    <xf numFmtId="0" fontId="0" fillId="0" borderId="0" xfId="0" applyFont="1" applyAlignment="1" applyProtection="1">
      <alignment horizontal="left" indent="2"/>
      <protection hidden="1"/>
    </xf>
    <xf numFmtId="0" fontId="0" fillId="0" borderId="0" xfId="0" applyFont="1" applyAlignment="1" applyProtection="1">
      <alignment horizontal="left" indent="2"/>
      <protection hidden="1"/>
    </xf>
    <xf numFmtId="0" fontId="0" fillId="0" borderId="0" xfId="0" applyFont="1" applyAlignment="1" applyProtection="1">
      <alignment/>
      <protection hidden="1"/>
    </xf>
    <xf numFmtId="0" fontId="6" fillId="0" borderId="0" xfId="0" applyFont="1" applyAlignment="1" applyProtection="1">
      <alignment horizontal="left" indent="2"/>
      <protection hidden="1"/>
    </xf>
    <xf numFmtId="0" fontId="1" fillId="0" borderId="0" xfId="0" applyFont="1" applyBorder="1" applyAlignment="1" applyProtection="1">
      <alignment horizontal="left" indent="2"/>
      <protection hidden="1"/>
    </xf>
    <xf numFmtId="0" fontId="6" fillId="0" borderId="0" xfId="0" applyNumberFormat="1" applyFont="1" applyBorder="1" applyAlignment="1" applyProtection="1">
      <alignment horizontal="right"/>
      <protection hidden="1"/>
    </xf>
    <xf numFmtId="2" fontId="8" fillId="0" borderId="0" xfId="0" applyNumberFormat="1" applyFont="1" applyFill="1" applyBorder="1" applyAlignment="1" applyProtection="1">
      <alignment horizontal="right"/>
      <protection hidden="1"/>
    </xf>
    <xf numFmtId="0" fontId="0" fillId="0" borderId="0" xfId="0" applyNumberFormat="1"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1" xfId="0" applyNumberFormat="1" applyFont="1" applyBorder="1" applyAlignment="1" applyProtection="1">
      <alignment/>
      <protection hidden="1"/>
    </xf>
    <xf numFmtId="188" fontId="6"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0" fillId="0" borderId="0" xfId="0" applyNumberFormat="1" applyBorder="1" applyAlignment="1" applyProtection="1">
      <alignment/>
      <protection hidden="1"/>
    </xf>
    <xf numFmtId="0" fontId="0" fillId="0" borderId="0" xfId="0" applyAlignment="1" applyProtection="1">
      <alignment horizontal="left" indent="6"/>
      <protection hidden="1"/>
    </xf>
    <xf numFmtId="0" fontId="10" fillId="0" borderId="0" xfId="0" applyNumberFormat="1" applyFont="1" applyBorder="1" applyAlignment="1" applyProtection="1">
      <alignment horizontal="left" wrapText="1" indent="4"/>
      <protection hidden="1"/>
    </xf>
    <xf numFmtId="0" fontId="8" fillId="0" borderId="0" xfId="0" applyFont="1" applyAlignment="1" applyProtection="1">
      <alignment/>
      <protection hidden="1"/>
    </xf>
    <xf numFmtId="2" fontId="6" fillId="0" borderId="0" xfId="0" applyNumberFormat="1" applyFont="1" applyBorder="1" applyAlignment="1" applyProtection="1">
      <alignment/>
      <protection hidden="1"/>
    </xf>
    <xf numFmtId="0" fontId="0" fillId="0" borderId="0" xfId="0" applyNumberFormat="1" applyFont="1" applyBorder="1" applyAlignment="1" applyProtection="1">
      <alignment horizontal="right" wrapText="1"/>
      <protection hidden="1"/>
    </xf>
    <xf numFmtId="0" fontId="4" fillId="0" borderId="0" xfId="0" applyNumberFormat="1" applyFont="1" applyBorder="1" applyAlignment="1" applyProtection="1">
      <alignment horizontal="left" wrapText="1" indent="3"/>
      <protection hidden="1"/>
    </xf>
    <xf numFmtId="2" fontId="1" fillId="0" borderId="1" xfId="0" applyNumberFormat="1" applyFont="1" applyBorder="1" applyAlignment="1" applyProtection="1">
      <alignment horizontal="right"/>
      <protection hidden="1"/>
    </xf>
    <xf numFmtId="2" fontId="6" fillId="0" borderId="0" xfId="0" applyNumberFormat="1" applyFont="1" applyBorder="1" applyAlignment="1" applyProtection="1">
      <alignment horizontal="right"/>
      <protection hidden="1"/>
    </xf>
    <xf numFmtId="2" fontId="1" fillId="0" borderId="1" xfId="0" applyNumberFormat="1" applyFont="1" applyBorder="1" applyAlignment="1" applyProtection="1">
      <alignment/>
      <protection hidden="1"/>
    </xf>
    <xf numFmtId="2" fontId="8" fillId="0" borderId="0" xfId="0" applyNumberFormat="1" applyFont="1" applyBorder="1" applyAlignment="1" applyProtection="1">
      <alignment/>
      <protection hidden="1"/>
    </xf>
    <xf numFmtId="188" fontId="0" fillId="0" borderId="0" xfId="0" applyNumberFormat="1" applyFont="1" applyBorder="1" applyAlignment="1" applyProtection="1">
      <alignment wrapText="1"/>
      <protection hidden="1"/>
    </xf>
    <xf numFmtId="0" fontId="0" fillId="0" borderId="0" xfId="0" applyAlignment="1" applyProtection="1">
      <alignment horizontal="left" wrapText="1" indent="2"/>
      <protection hidden="1"/>
    </xf>
    <xf numFmtId="0" fontId="2" fillId="0" borderId="0" xfId="0" applyNumberFormat="1" applyFont="1" applyAlignment="1" applyProtection="1">
      <alignment horizontal="left" wrapText="1"/>
      <protection hidden="1"/>
    </xf>
    <xf numFmtId="0" fontId="0" fillId="0" borderId="0" xfId="0" applyFont="1" applyBorder="1" applyAlignment="1" applyProtection="1">
      <alignment/>
      <protection hidden="1"/>
    </xf>
    <xf numFmtId="188" fontId="1" fillId="0" borderId="1" xfId="0" applyNumberFormat="1" applyFont="1" applyBorder="1" applyAlignment="1" applyProtection="1">
      <alignment horizontal="right"/>
      <protection hidden="1"/>
    </xf>
    <xf numFmtId="0" fontId="4" fillId="0" borderId="0" xfId="0" applyNumberFormat="1" applyFont="1" applyAlignment="1" applyProtection="1">
      <alignment horizontal="left" wrapText="1" indent="6"/>
      <protection hidden="1"/>
    </xf>
    <xf numFmtId="0" fontId="7" fillId="0" borderId="0" xfId="0" applyFont="1" applyBorder="1" applyAlignment="1" applyProtection="1">
      <alignment/>
      <protection hidden="1"/>
    </xf>
    <xf numFmtId="0" fontId="0" fillId="0" borderId="0" xfId="0" applyBorder="1" applyAlignment="1" applyProtection="1">
      <alignment horizontal="left" indent="6"/>
      <protection hidden="1"/>
    </xf>
    <xf numFmtId="188" fontId="6"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0" fontId="2"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188" fontId="1" fillId="0" borderId="0" xfId="0" applyNumberFormat="1" applyFont="1" applyAlignment="1" applyProtection="1">
      <alignment/>
      <protection hidden="1"/>
    </xf>
    <xf numFmtId="0" fontId="1" fillId="0" borderId="0" xfId="0" applyFont="1" applyAlignment="1" applyProtection="1">
      <alignment/>
      <protection hidden="1"/>
    </xf>
    <xf numFmtId="188" fontId="1" fillId="0" borderId="1" xfId="0" applyNumberFormat="1" applyFont="1" applyBorder="1" applyAlignment="1" applyProtection="1">
      <alignment/>
      <protection hidden="1"/>
    </xf>
    <xf numFmtId="0" fontId="5" fillId="0" borderId="0" xfId="0" applyNumberFormat="1" applyFont="1" applyAlignment="1" applyProtection="1">
      <alignment wrapText="1"/>
      <protection hidden="1"/>
    </xf>
    <xf numFmtId="188" fontId="0" fillId="0" borderId="0" xfId="0" applyNumberFormat="1" applyFont="1" applyAlignment="1" applyProtection="1">
      <alignment/>
      <protection hidden="1"/>
    </xf>
    <xf numFmtId="2" fontId="6" fillId="0" borderId="0" xfId="0" applyNumberFormat="1" applyFont="1" applyAlignment="1" applyProtection="1">
      <alignment/>
      <protection hidden="1"/>
    </xf>
    <xf numFmtId="2" fontId="6" fillId="0" borderId="0" xfId="0" applyNumberFormat="1" applyFont="1" applyAlignment="1" applyProtection="1">
      <alignment/>
      <protection hidden="1"/>
    </xf>
    <xf numFmtId="0" fontId="4" fillId="0" borderId="0" xfId="0" applyNumberFormat="1" applyFont="1" applyAlignment="1" applyProtection="1">
      <alignment wrapText="1"/>
      <protection hidden="1"/>
    </xf>
    <xf numFmtId="0" fontId="2" fillId="0" borderId="0" xfId="0" applyNumberFormat="1" applyFont="1" applyAlignment="1" applyProtection="1">
      <alignment horizontal="left" vertical="center" wrapText="1"/>
      <protection hidden="1"/>
    </xf>
    <xf numFmtId="181" fontId="1" fillId="0" borderId="0" xfId="0" applyNumberFormat="1" applyFont="1" applyAlignment="1" applyProtection="1">
      <alignment/>
      <protection hidden="1"/>
    </xf>
    <xf numFmtId="0" fontId="5" fillId="0" borderId="0" xfId="0" applyNumberFormat="1" applyFont="1" applyAlignment="1" applyProtection="1">
      <alignment horizontal="left" vertical="center" wrapText="1"/>
      <protection hidden="1"/>
    </xf>
    <xf numFmtId="0" fontId="4" fillId="0" borderId="0" xfId="0" applyNumberFormat="1" applyFont="1" applyAlignment="1" applyProtection="1">
      <alignment horizontal="left" vertical="center" wrapText="1" indent="2"/>
      <protection hidden="1"/>
    </xf>
    <xf numFmtId="0" fontId="4" fillId="0" borderId="0" xfId="0" applyNumberFormat="1" applyFont="1" applyAlignment="1" applyProtection="1">
      <alignment horizontal="left" vertical="center" wrapText="1" indent="4"/>
      <protection hidden="1"/>
    </xf>
    <xf numFmtId="0" fontId="0" fillId="0" borderId="0" xfId="0" applyFont="1" applyAlignment="1" applyProtection="1">
      <alignment/>
      <protection hidden="1"/>
    </xf>
    <xf numFmtId="181" fontId="0" fillId="0" borderId="0" xfId="0" applyNumberFormat="1" applyFont="1" applyBorder="1" applyAlignment="1" applyProtection="1">
      <alignment/>
      <protection hidden="1"/>
    </xf>
    <xf numFmtId="0" fontId="0" fillId="0" borderId="0" xfId="0" applyFont="1" applyAlignment="1" applyProtection="1">
      <alignment/>
      <protection hidden="1"/>
    </xf>
    <xf numFmtId="0" fontId="4" fillId="0" borderId="0" xfId="0" applyNumberFormat="1" applyFont="1" applyAlignment="1" applyProtection="1">
      <alignment horizontal="left" vertical="center" wrapText="1"/>
      <protection hidden="1"/>
    </xf>
    <xf numFmtId="0" fontId="0" fillId="0" borderId="0" xfId="0" applyNumberFormat="1" applyBorder="1" applyAlignment="1" applyProtection="1">
      <alignment/>
      <protection hidden="1"/>
    </xf>
    <xf numFmtId="0" fontId="0" fillId="0" borderId="0" xfId="0" applyAlignment="1" applyProtection="1">
      <alignment horizontal="left" wrapText="1" indent="4"/>
      <protection hidden="1"/>
    </xf>
    <xf numFmtId="181" fontId="1" fillId="0" borderId="1" xfId="0" applyNumberFormat="1" applyFont="1" applyBorder="1" applyAlignment="1" applyProtection="1">
      <alignment/>
      <protection hidden="1"/>
    </xf>
    <xf numFmtId="181" fontId="6" fillId="0" borderId="0" xfId="0" applyNumberFormat="1" applyFont="1" applyAlignment="1" applyProtection="1">
      <alignment/>
      <protection hidden="1"/>
    </xf>
    <xf numFmtId="188" fontId="6" fillId="0" borderId="0" xfId="0" applyNumberFormat="1" applyFont="1" applyAlignment="1" applyProtection="1">
      <alignment/>
      <protection hidden="1"/>
    </xf>
    <xf numFmtId="0" fontId="0" fillId="0" borderId="0" xfId="0" applyNumberFormat="1" applyFont="1" applyBorder="1" applyAlignment="1" applyProtection="1">
      <alignment/>
      <protection/>
    </xf>
    <xf numFmtId="189" fontId="0" fillId="2" borderId="0" xfId="0" applyNumberFormat="1" applyFill="1" applyAlignment="1" applyProtection="1">
      <alignment/>
      <protection locked="0"/>
    </xf>
    <xf numFmtId="2" fontId="0" fillId="0" borderId="0" xfId="0" applyNumberFormat="1" applyFont="1" applyBorder="1" applyAlignment="1" applyProtection="1">
      <alignment/>
      <protection hidden="1"/>
    </xf>
    <xf numFmtId="2" fontId="0" fillId="0" borderId="0" xfId="0" applyNumberFormat="1" applyBorder="1" applyAlignment="1" applyProtection="1">
      <alignment/>
      <protection hidden="1"/>
    </xf>
    <xf numFmtId="2" fontId="0" fillId="0" borderId="0" xfId="0" applyNumberFormat="1" applyFont="1" applyBorder="1" applyAlignment="1" applyProtection="1">
      <alignment horizontal="right"/>
      <protection hidden="1"/>
    </xf>
    <xf numFmtId="0" fontId="1" fillId="0" borderId="0" xfId="0" applyFont="1" applyAlignment="1">
      <alignment horizontal="left"/>
    </xf>
    <xf numFmtId="0" fontId="36" fillId="3" borderId="3" xfId="0" applyFont="1" applyFill="1" applyBorder="1" applyAlignment="1">
      <alignment horizontal="center" vertical="center"/>
    </xf>
    <xf numFmtId="0" fontId="36" fillId="3" borderId="3" xfId="0" applyNumberFormat="1" applyFont="1" applyFill="1" applyBorder="1" applyAlignment="1">
      <alignment horizontal="center" vertical="center"/>
    </xf>
    <xf numFmtId="194" fontId="0" fillId="0" borderId="0" xfId="0" applyNumberFormat="1" applyAlignment="1">
      <alignment horizontal="right"/>
    </xf>
    <xf numFmtId="0" fontId="36" fillId="3" borderId="3" xfId="0" applyFont="1" applyFill="1" applyBorder="1" applyAlignment="1" applyProtection="1">
      <alignment horizontal="center" vertical="center"/>
      <protection/>
    </xf>
    <xf numFmtId="0" fontId="36" fillId="3" borderId="3" xfId="0" applyNumberFormat="1" applyFont="1" applyFill="1" applyBorder="1" applyAlignment="1" applyProtection="1">
      <alignment horizontal="center" vertical="center"/>
      <protection/>
    </xf>
    <xf numFmtId="49" fontId="39" fillId="3" borderId="3" xfId="0" applyNumberFormat="1" applyFont="1" applyFill="1" applyBorder="1" applyAlignment="1" applyProtection="1">
      <alignment horizontal="center" vertical="center" wrapText="1"/>
      <protection/>
    </xf>
    <xf numFmtId="188" fontId="37" fillId="0" borderId="0" xfId="0" applyNumberFormat="1" applyFont="1" applyFill="1" applyAlignment="1" applyProtection="1">
      <alignment/>
      <protection hidden="1"/>
    </xf>
    <xf numFmtId="188" fontId="37" fillId="2" borderId="0" xfId="0" applyNumberFormat="1" applyFont="1" applyFill="1" applyAlignment="1" applyProtection="1">
      <alignment/>
      <protection locked="0"/>
    </xf>
    <xf numFmtId="0" fontId="36" fillId="0" borderId="0" xfId="0" applyNumberFormat="1" applyFont="1" applyBorder="1" applyAlignment="1">
      <alignment horizontal="center" vertical="center"/>
    </xf>
    <xf numFmtId="0" fontId="0" fillId="0" borderId="0" xfId="0" applyAlignment="1">
      <alignment horizontal="center" vertical="center"/>
    </xf>
    <xf numFmtId="0" fontId="36"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latin typeface="Arial"/>
                <a:ea typeface="Arial"/>
                <a:cs typeface="Arial"/>
              </a:rPr>
              <a:t>FUNCIONES ESENCIALES - RESULTADOS DE LA MEDICIÓN</a:t>
            </a:r>
          </a:p>
        </c:rich>
      </c:tx>
      <c:layout/>
      <c:spPr>
        <a:noFill/>
        <a:ln>
          <a:noFill/>
        </a:ln>
      </c:spPr>
    </c:title>
    <c:plotArea>
      <c:layout>
        <c:manualLayout>
          <c:xMode val="edge"/>
          <c:yMode val="edge"/>
          <c:x val="0.02425"/>
          <c:y val="0.063"/>
          <c:w val="0.96625"/>
          <c:h val="0.8665"/>
        </c:manualLayout>
      </c:layout>
      <c:barChart>
        <c:barDir val="col"/>
        <c:grouping val="clustered"/>
        <c:varyColors val="0"/>
        <c:ser>
          <c:idx val="0"/>
          <c:order val="0"/>
          <c:tx>
            <c:v>FESP1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1'!$B$2</c:f>
              <c:numCache>
                <c:ptCount val="1"/>
                <c:pt idx="0">
                  <c:v>0</c:v>
                </c:pt>
              </c:numCache>
            </c:numRef>
          </c:val>
        </c:ser>
        <c:ser>
          <c:idx val="1"/>
          <c:order val="1"/>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2'!$B$2</c:f>
              <c:numCache>
                <c:ptCount val="1"/>
                <c:pt idx="0">
                  <c:v>0</c:v>
                </c:pt>
              </c:numCache>
            </c:numRef>
          </c:val>
        </c:ser>
        <c:ser>
          <c:idx val="2"/>
          <c:order val="2"/>
          <c:tx>
            <c:v>FESP3</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'FESP 3'!$B$2</c:f>
              <c:numCache>
                <c:ptCount val="1"/>
                <c:pt idx="0">
                  <c:v>0</c:v>
                </c:pt>
              </c:numCache>
            </c:numRef>
          </c:val>
        </c:ser>
        <c:ser>
          <c:idx val="3"/>
          <c:order val="3"/>
          <c:tx>
            <c:v>FESP4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4'!$B$2</c:f>
              <c:numCache>
                <c:ptCount val="1"/>
                <c:pt idx="0">
                  <c:v>0</c:v>
                </c:pt>
              </c:numCache>
            </c:numRef>
          </c:val>
        </c:ser>
        <c:ser>
          <c:idx val="4"/>
          <c:order val="4"/>
          <c:tx>
            <c:v>FESP5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5'!$B$2</c:f>
              <c:numCache>
                <c:ptCount val="1"/>
                <c:pt idx="0">
                  <c:v>0</c:v>
                </c:pt>
              </c:numCache>
            </c:numRef>
          </c:val>
        </c:ser>
        <c:ser>
          <c:idx val="5"/>
          <c:order val="5"/>
          <c:tx>
            <c:v>FESP6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6'!$B$2</c:f>
              <c:numCache>
                <c:ptCount val="1"/>
                <c:pt idx="0">
                  <c:v>0</c:v>
                </c:pt>
              </c:numCache>
            </c:numRef>
          </c:val>
        </c:ser>
        <c:ser>
          <c:idx val="6"/>
          <c:order val="6"/>
          <c:tx>
            <c:v>FESP7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7'!$B$2</c:f>
              <c:numCache>
                <c:ptCount val="1"/>
                <c:pt idx="0">
                  <c:v>0</c:v>
                </c:pt>
              </c:numCache>
            </c:numRef>
          </c:val>
        </c:ser>
        <c:ser>
          <c:idx val="7"/>
          <c:order val="7"/>
          <c:tx>
            <c:v>FESP8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8'!$B$2</c:f>
              <c:numCache>
                <c:ptCount val="1"/>
                <c:pt idx="0">
                  <c:v>0</c:v>
                </c:pt>
              </c:numCache>
            </c:numRef>
          </c:val>
        </c:ser>
        <c:ser>
          <c:idx val="8"/>
          <c:order val="8"/>
          <c:tx>
            <c:v>FESP9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9'!$B$2</c:f>
              <c:numCache>
                <c:ptCount val="1"/>
                <c:pt idx="0">
                  <c:v>0</c:v>
                </c:pt>
              </c:numCache>
            </c:numRef>
          </c:val>
        </c:ser>
        <c:ser>
          <c:idx val="9"/>
          <c:order val="9"/>
          <c:tx>
            <c:v>FESP10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10'!$B$2</c:f>
              <c:numCache>
                <c:ptCount val="1"/>
                <c:pt idx="0">
                  <c:v>0</c:v>
                </c:pt>
              </c:numCache>
            </c:numRef>
          </c:val>
        </c:ser>
        <c:ser>
          <c:idx val="10"/>
          <c:order val="10"/>
          <c:tx>
            <c:v>FESP11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11'!$B$2</c:f>
              <c:numCache>
                <c:ptCount val="1"/>
                <c:pt idx="0">
                  <c:v>0</c:v>
                </c:pt>
              </c:numCache>
            </c:numRef>
          </c:val>
        </c:ser>
        <c:overlap val="-50"/>
        <c:axId val="63217812"/>
        <c:axId val="32089397"/>
      </c:barChart>
      <c:catAx>
        <c:axId val="63217812"/>
        <c:scaling>
          <c:orientation val="minMax"/>
        </c:scaling>
        <c:axPos val="b"/>
        <c:title>
          <c:tx>
            <c:rich>
              <a:bodyPr vert="horz" rot="0" anchor="ctr"/>
              <a:lstStyle/>
              <a:p>
                <a:pPr algn="ctr">
                  <a:defRPr/>
                </a:pPr>
                <a:r>
                  <a:rPr lang="en-US" cap="none" sz="1325" b="1" i="0" u="none" baseline="0">
                    <a:solidFill>
                      <a:srgbClr val="000080"/>
                    </a:solidFill>
                    <a:latin typeface="Arial"/>
                    <a:ea typeface="Arial"/>
                    <a:cs typeface="Arial"/>
                  </a:rPr>
                  <a:t>Función Esencial</a:t>
                </a:r>
              </a:p>
            </c:rich>
          </c:tx>
          <c:layout>
            <c:manualLayout>
              <c:xMode val="factor"/>
              <c:yMode val="factor"/>
              <c:x val="-0.017"/>
              <c:y val="-0.0015"/>
            </c:manualLayout>
          </c:layout>
          <c:overlay val="0"/>
          <c:spPr>
            <a:noFill/>
            <a:ln>
              <a:noFill/>
            </a:ln>
          </c:spPr>
        </c:title>
        <c:delete val="1"/>
        <c:majorTickMark val="out"/>
        <c:minorTickMark val="none"/>
        <c:tickLblPos val="nextTo"/>
        <c:crossAx val="32089397"/>
        <c:crosses val="autoZero"/>
        <c:auto val="1"/>
        <c:lblOffset val="100"/>
        <c:noMultiLvlLbl val="0"/>
      </c:catAx>
      <c:valAx>
        <c:axId val="32089397"/>
        <c:scaling>
          <c:orientation val="minMax"/>
          <c:max val="1"/>
        </c:scaling>
        <c:axPos val="l"/>
        <c:title>
          <c:tx>
            <c:rich>
              <a:bodyPr vert="horz" rot="-5400000" anchor="ctr"/>
              <a:lstStyle/>
              <a:p>
                <a:pPr algn="ctr">
                  <a:defRPr/>
                </a:pPr>
                <a:r>
                  <a:rPr lang="en-US" cap="none" sz="1325" b="1" i="0" u="none" baseline="0">
                    <a:solidFill>
                      <a:srgbClr val="00008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crossAx val="63217812"/>
        <c:crossesAt val="1"/>
        <c:crossBetween val="between"/>
        <c:dispUnits/>
      </c:valAx>
      <c:spPr>
        <a:gradFill rotWithShape="1">
          <a:gsLst>
            <a:gs pos="0">
              <a:srgbClr val="FFFFCC"/>
            </a:gs>
            <a:gs pos="100000">
              <a:srgbClr val="75755E"/>
            </a:gs>
          </a:gsLst>
          <a:lin ang="5400000" scaled="1"/>
        </a:gradFill>
        <a:ln w="3175">
          <a:noFill/>
        </a:ln>
      </c:spPr>
    </c:plotArea>
    <c:legend>
      <c:legendPos val="r"/>
      <c:layout>
        <c:manualLayout>
          <c:xMode val="edge"/>
          <c:yMode val="edge"/>
          <c:x val="0.07425"/>
          <c:y val="0.919"/>
          <c:w val="0.8995"/>
          <c:h val="0.03625"/>
        </c:manualLayout>
      </c:layout>
      <c:overlay val="0"/>
      <c:spPr>
        <a:ln w="3175">
          <a:noFill/>
        </a:ln>
      </c:spPr>
      <c:txPr>
        <a:bodyPr vert="horz" rot="0"/>
        <a:lstStyle/>
        <a:p>
          <a:pPr>
            <a:defRPr lang="en-US" cap="none" sz="1000" b="1" i="0" u="none" baseline="0">
              <a:solidFill>
                <a:srgbClr val="00008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1" i="0" u="none" baseline="0">
          <a:solidFill>
            <a:srgbClr val="00008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9</a:t>
            </a:r>
          </a:p>
        </c:rich>
      </c:tx>
      <c:layout/>
      <c:spPr>
        <a:noFill/>
        <a:ln>
          <a:noFill/>
        </a:ln>
      </c:spPr>
    </c:title>
    <c:plotArea>
      <c:layout>
        <c:manualLayout>
          <c:xMode val="edge"/>
          <c:yMode val="edge"/>
          <c:x val="0.093"/>
          <c:y val="0.0895"/>
          <c:w val="0.8825"/>
          <c:h val="0.81725"/>
        </c:manualLayout>
      </c:layout>
      <c:barChart>
        <c:barDir val="col"/>
        <c:grouping val="clustered"/>
        <c:varyColors val="0"/>
        <c:ser>
          <c:idx val="0"/>
          <c:order val="0"/>
          <c:tx>
            <c:v>FESP9</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9'!$B$3,'FESP 9'!$B$46,'FESP 9'!$B$91,'FESP 9'!$B$130)</c:f>
              <c:numCache>
                <c:ptCount val="4"/>
                <c:pt idx="0">
                  <c:v>0</c:v>
                </c:pt>
                <c:pt idx="1">
                  <c:v>0</c:v>
                </c:pt>
                <c:pt idx="2">
                  <c:v>0</c:v>
                </c:pt>
                <c:pt idx="3">
                  <c:v>0</c:v>
                </c:pt>
              </c:numCache>
            </c:numRef>
          </c:val>
        </c:ser>
        <c:overlap val="-50"/>
        <c:gapWidth val="80"/>
        <c:axId val="16763310"/>
        <c:axId val="16652063"/>
      </c:barChart>
      <c:catAx>
        <c:axId val="16763310"/>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6652063"/>
        <c:crossesAt val="0"/>
        <c:auto val="1"/>
        <c:lblOffset val="100"/>
        <c:noMultiLvlLbl val="0"/>
      </c:catAx>
      <c:valAx>
        <c:axId val="1665206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6763310"/>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10</a:t>
            </a:r>
          </a:p>
        </c:rich>
      </c:tx>
      <c:layout/>
      <c:spPr>
        <a:noFill/>
        <a:ln>
          <a:noFill/>
        </a:ln>
      </c:spPr>
    </c:title>
    <c:plotArea>
      <c:layout>
        <c:manualLayout>
          <c:xMode val="edge"/>
          <c:yMode val="edge"/>
          <c:x val="0.09275"/>
          <c:y val="0.0875"/>
          <c:w val="0.88225"/>
          <c:h val="0.83375"/>
        </c:manualLayout>
      </c:layout>
      <c:barChart>
        <c:barDir val="col"/>
        <c:grouping val="clustered"/>
        <c:varyColors val="0"/>
        <c:ser>
          <c:idx val="0"/>
          <c:order val="0"/>
          <c:tx>
            <c:v>FESP10</c:v>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10'!$B$3,'FESP 10'!$B$29,'FESP 10'!$B$59)</c:f>
              <c:numCache>
                <c:ptCount val="3"/>
                <c:pt idx="0">
                  <c:v>0</c:v>
                </c:pt>
                <c:pt idx="1">
                  <c:v>0</c:v>
                </c:pt>
                <c:pt idx="2">
                  <c:v>0</c:v>
                </c:pt>
              </c:numCache>
            </c:numRef>
          </c:val>
        </c:ser>
        <c:overlap val="-50"/>
        <c:gapWidth val="80"/>
        <c:axId val="15650840"/>
        <c:axId val="6639833"/>
      </c:barChart>
      <c:catAx>
        <c:axId val="15650840"/>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6639833"/>
        <c:crossesAt val="0"/>
        <c:auto val="1"/>
        <c:lblOffset val="100"/>
        <c:noMultiLvlLbl val="0"/>
      </c:catAx>
      <c:valAx>
        <c:axId val="663983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5650840"/>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11</a:t>
            </a:r>
          </a:p>
        </c:rich>
      </c:tx>
      <c:layout/>
      <c:spPr>
        <a:noFill/>
        <a:ln>
          <a:noFill/>
        </a:ln>
      </c:spPr>
    </c:title>
    <c:plotArea>
      <c:layout>
        <c:manualLayout>
          <c:xMode val="edge"/>
          <c:yMode val="edge"/>
          <c:x val="0.093"/>
          <c:y val="0.09225"/>
          <c:w val="0.882"/>
          <c:h val="0.82325"/>
        </c:manualLayout>
      </c:layout>
      <c:barChart>
        <c:barDir val="col"/>
        <c:grouping val="clustered"/>
        <c:varyColors val="0"/>
        <c:ser>
          <c:idx val="0"/>
          <c:order val="0"/>
          <c:tx>
            <c:v>FESP11</c:v>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11'!$B$3,'FESP 11'!$B$47,'FESP 11'!$B$81,'FESP 11'!$B$114)</c:f>
              <c:numCache>
                <c:ptCount val="4"/>
                <c:pt idx="0">
                  <c:v>0</c:v>
                </c:pt>
                <c:pt idx="1">
                  <c:v>0</c:v>
                </c:pt>
                <c:pt idx="2">
                  <c:v>0</c:v>
                </c:pt>
                <c:pt idx="3">
                  <c:v>0</c:v>
                </c:pt>
              </c:numCache>
            </c:numRef>
          </c:val>
        </c:ser>
        <c:overlap val="-50"/>
        <c:gapWidth val="80"/>
        <c:axId val="59758498"/>
        <c:axId val="955571"/>
      </c:barChart>
      <c:catAx>
        <c:axId val="5975849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955571"/>
        <c:crossesAt val="0"/>
        <c:auto val="1"/>
        <c:lblOffset val="100"/>
        <c:noMultiLvlLbl val="0"/>
      </c:catAx>
      <c:valAx>
        <c:axId val="955571"/>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975849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Cumplimiento de Resultados y Procesos Claves (Estándard)</a:t>
            </a:r>
          </a:p>
        </c:rich>
      </c:tx>
      <c:layout>
        <c:manualLayout>
          <c:xMode val="factor"/>
          <c:yMode val="factor"/>
          <c:x val="0.019"/>
          <c:y val="-0.01025"/>
        </c:manualLayout>
      </c:layout>
      <c:spPr>
        <a:noFill/>
        <a:ln>
          <a:noFill/>
        </a:ln>
      </c:spPr>
    </c:title>
    <c:plotArea>
      <c:layout>
        <c:manualLayout>
          <c:xMode val="edge"/>
          <c:yMode val="edge"/>
          <c:x val="0.049"/>
          <c:y val="0.0765"/>
          <c:w val="0.938"/>
          <c:h val="0.7315"/>
        </c:manualLayout>
      </c:layout>
      <c:scatterChart>
        <c:scatterStyle val="lineMarker"/>
        <c:varyColors val="0"/>
        <c:ser>
          <c:idx val="1"/>
          <c:order val="0"/>
          <c:tx>
            <c:v>Estándard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'Cumplimiento Resultados y Proc'!$J$1</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'Cumplimiento Resultados y Proc'!$F$4:$F$28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'Cumplimiento Resultados y Proc'!$G$4:$G$28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axId val="8600140"/>
        <c:axId val="10292397"/>
      </c:scatterChart>
      <c:valAx>
        <c:axId val="8600140"/>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10292397"/>
        <c:crosses val="autoZero"/>
        <c:crossBetween val="midCat"/>
        <c:dispUnits/>
      </c:valAx>
      <c:valAx>
        <c:axId val="10292397"/>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8600140"/>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1025"/>
          <c:y val="0.9017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Cumplimiento de Resultados y Procesos Claves (Nacional)</a:t>
            </a:r>
          </a:p>
        </c:rich>
      </c:tx>
      <c:layout>
        <c:manualLayout>
          <c:xMode val="factor"/>
          <c:yMode val="factor"/>
          <c:x val="0.03925"/>
          <c:y val="-0.005"/>
        </c:manualLayout>
      </c:layout>
      <c:spPr>
        <a:noFill/>
        <a:ln>
          <a:noFill/>
        </a:ln>
      </c:spPr>
    </c:title>
    <c:plotArea>
      <c:layout>
        <c:manualLayout>
          <c:xMode val="edge"/>
          <c:yMode val="edge"/>
          <c:x val="0.04825"/>
          <c:y val="0.0745"/>
          <c:w val="0.938"/>
          <c:h val="0.73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'Cumplimiento Resultados y Proc'!$J$2</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'Cumplimiento Resultados y Proc'!$H$4:$H$28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'Cumplimiento Resultados y Proc'!$I$4:$I$28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axId val="25522710"/>
        <c:axId val="28377799"/>
      </c:scatterChart>
      <c:valAx>
        <c:axId val="25522710"/>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28377799"/>
        <c:crosses val="autoZero"/>
        <c:crossBetween val="midCat"/>
        <c:dispUnits/>
      </c:valAx>
      <c:valAx>
        <c:axId val="28377799"/>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25522710"/>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2425"/>
          <c:y val="0.9022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Desarrollo de Capacidades e Infraestructura (Estándard)</a:t>
            </a:r>
          </a:p>
        </c:rich>
      </c:tx>
      <c:layout>
        <c:manualLayout>
          <c:xMode val="factor"/>
          <c:yMode val="factor"/>
          <c:x val="0.035"/>
          <c:y val="-0.0125"/>
        </c:manualLayout>
      </c:layout>
      <c:spPr>
        <a:noFill/>
        <a:ln>
          <a:noFill/>
        </a:ln>
      </c:spPr>
    </c:title>
    <c:plotArea>
      <c:layout>
        <c:manualLayout>
          <c:xMode val="edge"/>
          <c:yMode val="edge"/>
          <c:x val="0.0465"/>
          <c:y val="0.077"/>
          <c:w val="0.93925"/>
          <c:h val="0.74"/>
        </c:manualLayout>
      </c:layout>
      <c:scatterChart>
        <c:scatterStyle val="lineMarker"/>
        <c:varyColors val="0"/>
        <c:ser>
          <c:idx val="1"/>
          <c:order val="0"/>
          <c:tx>
            <c:v>Estandárd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'Desarrollo de Capacidades e Inf'!$J$1</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'Desarrollo de Capacidades e Inf'!$F$4:$F$14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'Desarrollo de Capacidades e Inf'!$G$4:$G$14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54073600"/>
        <c:axId val="16900353"/>
      </c:scatterChart>
      <c:valAx>
        <c:axId val="54073600"/>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16900353"/>
        <c:crosses val="autoZero"/>
        <c:crossBetween val="midCat"/>
        <c:dispUnits/>
      </c:valAx>
      <c:valAx>
        <c:axId val="16900353"/>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54073600"/>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28525"/>
          <c:y val="0.899"/>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Desarrollo de Capacidades e Infraestructura (Nacional)</a:t>
            </a:r>
          </a:p>
        </c:rich>
      </c:tx>
      <c:layout>
        <c:manualLayout>
          <c:xMode val="factor"/>
          <c:yMode val="factor"/>
          <c:x val="0.035"/>
          <c:y val="-0.0125"/>
        </c:manualLayout>
      </c:layout>
      <c:spPr>
        <a:noFill/>
        <a:ln>
          <a:noFill/>
        </a:ln>
      </c:spPr>
    </c:title>
    <c:plotArea>
      <c:layout>
        <c:manualLayout>
          <c:xMode val="edge"/>
          <c:yMode val="edge"/>
          <c:x val="0.0465"/>
          <c:y val="0.07675"/>
          <c:w val="0.93925"/>
          <c:h val="0.739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'Desarrollo de Capacidades e Inf'!$J$2</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'Desarrollo de Capacidades e Inf'!$H$4:$H$14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'Desarrollo de Capacidades e Inf'!$I$4:$I$14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17885450"/>
        <c:axId val="26751323"/>
      </c:scatterChart>
      <c:valAx>
        <c:axId val="17885450"/>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26751323"/>
        <c:crosses val="autoZero"/>
        <c:crossBetween val="midCat"/>
        <c:dispUnits/>
      </c:valAx>
      <c:valAx>
        <c:axId val="26751323"/>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17885450"/>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0025"/>
          <c:y val="0.899"/>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Desarrollo de Competencias Descentralizadas (Estándard)</a:t>
            </a:r>
          </a:p>
        </c:rich>
      </c:tx>
      <c:layout/>
      <c:spPr>
        <a:noFill/>
        <a:ln>
          <a:noFill/>
        </a:ln>
      </c:spPr>
    </c:title>
    <c:plotArea>
      <c:layout>
        <c:manualLayout>
          <c:xMode val="edge"/>
          <c:yMode val="edge"/>
          <c:x val="0.041"/>
          <c:y val="0.08775"/>
          <c:w val="0.94375"/>
          <c:h val="0.70525"/>
        </c:manualLayout>
      </c:layout>
      <c:scatterChart>
        <c:scatterStyle val="lineMarker"/>
        <c:varyColors val="0"/>
        <c:ser>
          <c:idx val="1"/>
          <c:order val="0"/>
          <c:tx>
            <c:v>Estándard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rtl="1">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'Desarrollo de Competencias Desc'!$J$1</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'Desarrollo de Competencias Desc'!$F$4:$F$14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'Desarrollo de Competencias Desc'!$G$4:$G$14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39435316"/>
        <c:axId val="19373525"/>
      </c:scatterChart>
      <c:valAx>
        <c:axId val="39435316"/>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19373525"/>
        <c:crosses val="autoZero"/>
        <c:crossBetween val="midCat"/>
        <c:dispUnits/>
      </c:valAx>
      <c:valAx>
        <c:axId val="19373525"/>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39435316"/>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0375"/>
          <c:y val="0.89975"/>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Desarrollo de Competencias Descentralizadas (Nacional)</a:t>
            </a:r>
          </a:p>
        </c:rich>
      </c:tx>
      <c:layout/>
      <c:spPr>
        <a:noFill/>
        <a:ln>
          <a:noFill/>
        </a:ln>
      </c:spPr>
    </c:title>
    <c:plotArea>
      <c:layout>
        <c:manualLayout>
          <c:xMode val="edge"/>
          <c:yMode val="edge"/>
          <c:x val="0.041"/>
          <c:y val="0.08625"/>
          <c:w val="0.94375"/>
          <c:h val="0.709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rtl="1">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'Desarrollo de Competencias Desc'!$J$2</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'Desarrollo de Competencias Desc'!$H$4:$H$14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'Desarrollo de Competencias Desc'!$I$4:$I$14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40143998"/>
        <c:axId val="25751663"/>
      </c:scatterChart>
      <c:valAx>
        <c:axId val="40143998"/>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25751663"/>
        <c:crosses val="autoZero"/>
        <c:crossBetween val="midCat"/>
        <c:dispUnits/>
      </c:valAx>
      <c:valAx>
        <c:axId val="25751663"/>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40143998"/>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135"/>
          <c:y val="0.9"/>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a:t>
            </a:r>
          </a:p>
        </c:rich>
      </c:tx>
      <c:layout>
        <c:manualLayout>
          <c:xMode val="factor"/>
          <c:yMode val="factor"/>
          <c:x val="0.0055"/>
          <c:y val="-0.01775"/>
        </c:manualLayout>
      </c:layout>
      <c:spPr>
        <a:noFill/>
        <a:ln>
          <a:noFill/>
        </a:ln>
      </c:spPr>
    </c:title>
    <c:plotArea>
      <c:layout>
        <c:manualLayout>
          <c:xMode val="edge"/>
          <c:yMode val="edge"/>
          <c:x val="0.09425"/>
          <c:y val="0.098"/>
          <c:w val="0.88075"/>
          <c:h val="0.779"/>
        </c:manualLayout>
      </c:layout>
      <c:barChart>
        <c:barDir val="col"/>
        <c:grouping val="clustered"/>
        <c:varyColors val="0"/>
        <c:ser>
          <c:idx val="0"/>
          <c:order val="0"/>
          <c:tx>
            <c:v>FESP1</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900" b="1"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FF"/>
                    </a:solidFill>
                    <a:latin typeface="Arial"/>
                    <a:ea typeface="Arial"/>
                    <a:cs typeface="Arial"/>
                  </a:defRPr>
                </a:pPr>
              </a:p>
            </c:txPr>
            <c:showLegendKey val="0"/>
            <c:showVal val="1"/>
            <c:showBubbleSize val="0"/>
            <c:showCatName val="0"/>
            <c:showSerName val="0"/>
            <c:showPercent val="0"/>
          </c:dLbls>
          <c:val>
            <c:numRef>
              <c:f>('FESP 1'!$B$3,'FESP 1'!$B$57,'FESP 1'!$B$74,'FESP 1'!$B$98,'FESP 1'!$B$115)</c:f>
              <c:numCache>
                <c:ptCount val="5"/>
                <c:pt idx="0">
                  <c:v>0</c:v>
                </c:pt>
                <c:pt idx="1">
                  <c:v>0</c:v>
                </c:pt>
                <c:pt idx="2">
                  <c:v>0</c:v>
                </c:pt>
                <c:pt idx="3">
                  <c:v>0</c:v>
                </c:pt>
                <c:pt idx="4">
                  <c:v>0</c:v>
                </c:pt>
              </c:numCache>
            </c:numRef>
          </c:val>
        </c:ser>
        <c:overlap val="-50"/>
        <c:gapWidth val="80"/>
        <c:axId val="20369118"/>
        <c:axId val="49104335"/>
      </c:barChart>
      <c:catAx>
        <c:axId val="2036911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7"/>
              <c:y val="-0.021"/>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9104335"/>
        <c:crossesAt val="0"/>
        <c:auto val="1"/>
        <c:lblOffset val="100"/>
        <c:noMultiLvlLbl val="0"/>
      </c:catAx>
      <c:valAx>
        <c:axId val="4910433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036911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2</a:t>
            </a:r>
          </a:p>
        </c:rich>
      </c:tx>
      <c:layout/>
      <c:spPr>
        <a:noFill/>
        <a:ln>
          <a:noFill/>
        </a:ln>
      </c:spPr>
    </c:title>
    <c:plotArea>
      <c:layout>
        <c:manualLayout>
          <c:xMode val="edge"/>
          <c:yMode val="edge"/>
          <c:x val="0.09425"/>
          <c:y val="0.10475"/>
          <c:w val="0.88075"/>
          <c:h val="0.77725"/>
        </c:manualLayout>
      </c:layout>
      <c:barChart>
        <c:barDir val="col"/>
        <c:grouping val="clustered"/>
        <c:varyColors val="0"/>
        <c:ser>
          <c:idx val="0"/>
          <c:order val="0"/>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FF"/>
                    </a:solidFill>
                    <a:latin typeface="Arial"/>
                    <a:ea typeface="Arial"/>
                    <a:cs typeface="Arial"/>
                  </a:defRPr>
                </a:pPr>
              </a:p>
            </c:txPr>
            <c:showLegendKey val="0"/>
            <c:showVal val="1"/>
            <c:showBubbleSize val="0"/>
            <c:showCatName val="0"/>
            <c:showSerName val="0"/>
            <c:showPercent val="0"/>
          </c:dLbls>
          <c:val>
            <c:numRef>
              <c:f>('FESP 2'!$B$3,'FESP 2'!$B$19,'FESP 2'!$B$49,'FESP 2'!$B$67,'FESP 2'!$B$84)</c:f>
              <c:numCache>
                <c:ptCount val="5"/>
                <c:pt idx="0">
                  <c:v>0</c:v>
                </c:pt>
                <c:pt idx="1">
                  <c:v>0</c:v>
                </c:pt>
                <c:pt idx="2">
                  <c:v>0</c:v>
                </c:pt>
                <c:pt idx="3">
                  <c:v>0</c:v>
                </c:pt>
                <c:pt idx="4">
                  <c:v>0</c:v>
                </c:pt>
              </c:numCache>
            </c:numRef>
          </c:val>
        </c:ser>
        <c:overlap val="-50"/>
        <c:gapWidth val="80"/>
        <c:axId val="39285832"/>
        <c:axId val="18028169"/>
      </c:barChart>
      <c:catAx>
        <c:axId val="3928583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925"/>
              <c:y val="-0.0152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8028169"/>
        <c:crossesAt val="0"/>
        <c:auto val="1"/>
        <c:lblOffset val="100"/>
        <c:noMultiLvlLbl val="0"/>
      </c:catAx>
      <c:valAx>
        <c:axId val="18028169"/>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928583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3</a:t>
            </a:r>
          </a:p>
        </c:rich>
      </c:tx>
      <c:layout/>
      <c:spPr>
        <a:noFill/>
        <a:ln>
          <a:noFill/>
        </a:ln>
      </c:spPr>
    </c:title>
    <c:plotArea>
      <c:layout>
        <c:manualLayout>
          <c:xMode val="edge"/>
          <c:yMode val="edge"/>
          <c:x val="0.09275"/>
          <c:y val="0.10425"/>
          <c:w val="0.88225"/>
          <c:h val="0.74525"/>
        </c:manualLayout>
      </c:layout>
      <c:barChart>
        <c:barDir val="col"/>
        <c:grouping val="clustered"/>
        <c:varyColors val="0"/>
        <c:ser>
          <c:idx val="0"/>
          <c:order val="0"/>
          <c:tx>
            <c:v>FESP3</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3'!$B$3,'FESP 3'!$B$38,'FESP 3'!$B$74,'FESP 3'!$B$112,'FESP 3'!$B$150)</c:f>
              <c:numCache>
                <c:ptCount val="5"/>
                <c:pt idx="0">
                  <c:v>0</c:v>
                </c:pt>
                <c:pt idx="1">
                  <c:v>0</c:v>
                </c:pt>
                <c:pt idx="2">
                  <c:v>0</c:v>
                </c:pt>
                <c:pt idx="3">
                  <c:v>0</c:v>
                </c:pt>
                <c:pt idx="4">
                  <c:v>0</c:v>
                </c:pt>
              </c:numCache>
            </c:numRef>
          </c:val>
        </c:ser>
        <c:overlap val="-50"/>
        <c:gapWidth val="80"/>
        <c:axId val="28035794"/>
        <c:axId val="50995555"/>
      </c:barChart>
      <c:catAx>
        <c:axId val="28035794"/>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50995555"/>
        <c:crossesAt val="0"/>
        <c:auto val="1"/>
        <c:lblOffset val="100"/>
        <c:noMultiLvlLbl val="0"/>
      </c:catAx>
      <c:valAx>
        <c:axId val="5099555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8035794"/>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4</a:t>
            </a:r>
          </a:p>
        </c:rich>
      </c:tx>
      <c:layout/>
      <c:spPr>
        <a:noFill/>
        <a:ln>
          <a:noFill/>
        </a:ln>
      </c:spPr>
    </c:title>
    <c:plotArea>
      <c:layout>
        <c:manualLayout>
          <c:xMode val="edge"/>
          <c:yMode val="edge"/>
          <c:x val="0.09275"/>
          <c:y val="0.1095"/>
          <c:w val="0.88225"/>
          <c:h val="0.818"/>
        </c:manualLayout>
      </c:layout>
      <c:barChart>
        <c:barDir val="col"/>
        <c:grouping val="clustered"/>
        <c:varyColors val="0"/>
        <c:ser>
          <c:idx val="0"/>
          <c:order val="0"/>
          <c:tx>
            <c:v>FESP4</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80"/>
                    </a:solidFill>
                    <a:latin typeface="Arial"/>
                    <a:ea typeface="Arial"/>
                    <a:cs typeface="Arial"/>
                  </a:defRPr>
                </a:pPr>
              </a:p>
            </c:txPr>
            <c:showLegendKey val="0"/>
            <c:showVal val="1"/>
            <c:showBubbleSize val="0"/>
            <c:showCatName val="0"/>
            <c:showSerName val="0"/>
            <c:showPercent val="0"/>
          </c:dLbls>
          <c:val>
            <c:numRef>
              <c:f>('FESP 4'!$B$3,'FESP 4'!$B$37,'FESP 4'!$B$102)</c:f>
              <c:numCache>
                <c:ptCount val="3"/>
                <c:pt idx="0">
                  <c:v>0</c:v>
                </c:pt>
                <c:pt idx="1">
                  <c:v>0</c:v>
                </c:pt>
                <c:pt idx="2">
                  <c:v>0</c:v>
                </c:pt>
              </c:numCache>
            </c:numRef>
          </c:val>
        </c:ser>
        <c:overlap val="-50"/>
        <c:gapWidth val="80"/>
        <c:axId val="56306812"/>
        <c:axId val="36999261"/>
      </c:barChart>
      <c:catAx>
        <c:axId val="5630681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6999261"/>
        <c:crossesAt val="0"/>
        <c:auto val="1"/>
        <c:lblOffset val="100"/>
        <c:noMultiLvlLbl val="0"/>
      </c:catAx>
      <c:valAx>
        <c:axId val="36999261"/>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630681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8000"/>
                </a:solidFill>
                <a:latin typeface="Arial"/>
                <a:ea typeface="Arial"/>
                <a:cs typeface="Arial"/>
              </a:rPr>
              <a:t>Perfil de la FESP No. 5</a:t>
            </a:r>
          </a:p>
        </c:rich>
      </c:tx>
      <c:layout>
        <c:manualLayout>
          <c:xMode val="factor"/>
          <c:yMode val="factor"/>
          <c:x val="-0.00275"/>
          <c:y val="-0.01875"/>
        </c:manualLayout>
      </c:layout>
      <c:spPr>
        <a:noFill/>
        <a:ln>
          <a:noFill/>
        </a:ln>
      </c:spPr>
    </c:title>
    <c:plotArea>
      <c:layout>
        <c:manualLayout>
          <c:xMode val="edge"/>
          <c:yMode val="edge"/>
          <c:x val="0.0945"/>
          <c:y val="0.087"/>
          <c:w val="0.879"/>
          <c:h val="0.86225"/>
        </c:manualLayout>
      </c:layout>
      <c:barChart>
        <c:barDir val="col"/>
        <c:grouping val="clustered"/>
        <c:varyColors val="0"/>
        <c:ser>
          <c:idx val="0"/>
          <c:order val="0"/>
          <c:tx>
            <c:v>FESP5</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5'!$B$3,'FESP 5'!$B$36,'FESP 5'!$B$76,'FESP 5'!$B$162,'FESP 5'!$B$178)</c:f>
              <c:numCache>
                <c:ptCount val="5"/>
                <c:pt idx="0">
                  <c:v>0</c:v>
                </c:pt>
                <c:pt idx="1">
                  <c:v>0</c:v>
                </c:pt>
                <c:pt idx="2">
                  <c:v>0</c:v>
                </c:pt>
                <c:pt idx="3">
                  <c:v>0</c:v>
                </c:pt>
                <c:pt idx="4">
                  <c:v>0</c:v>
                </c:pt>
              </c:numCache>
            </c:numRef>
          </c:val>
        </c:ser>
        <c:overlap val="-50"/>
        <c:gapWidth val="80"/>
        <c:axId val="64557894"/>
        <c:axId val="44150135"/>
      </c:barChart>
      <c:catAx>
        <c:axId val="64557894"/>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4150135"/>
        <c:crossesAt val="0"/>
        <c:auto val="1"/>
        <c:lblOffset val="100"/>
        <c:noMultiLvlLbl val="0"/>
      </c:catAx>
      <c:valAx>
        <c:axId val="4415013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64557894"/>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6</a:t>
            </a:r>
          </a:p>
        </c:rich>
      </c:tx>
      <c:layout/>
      <c:spPr>
        <a:noFill/>
        <a:ln>
          <a:noFill/>
        </a:ln>
      </c:spPr>
    </c:title>
    <c:plotArea>
      <c:layout>
        <c:manualLayout>
          <c:xMode val="edge"/>
          <c:yMode val="edge"/>
          <c:x val="0.09275"/>
          <c:y val="0.0975"/>
          <c:w val="0.88225"/>
          <c:h val="0.8215"/>
        </c:manualLayout>
      </c:layout>
      <c:barChart>
        <c:barDir val="col"/>
        <c:grouping val="clustered"/>
        <c:varyColors val="0"/>
        <c:ser>
          <c:idx val="0"/>
          <c:order val="0"/>
          <c:tx>
            <c:v>FESP6</c:v>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3300"/>
              </a:solidFill>
            </c:spPr>
          </c:dPt>
          <c:dPt>
            <c:idx val="1"/>
            <c:invertIfNegative val="0"/>
            <c:spPr>
              <a:solidFill>
                <a:srgbClr val="003300"/>
              </a:solidFill>
            </c:spPr>
          </c:dPt>
          <c:dPt>
            <c:idx val="2"/>
            <c:invertIfNegative val="0"/>
            <c:spPr>
              <a:solidFill>
                <a:srgbClr val="003300"/>
              </a:solidFill>
            </c:spPr>
          </c:dPt>
          <c:dPt>
            <c:idx val="3"/>
            <c:invertIfNegative val="0"/>
            <c:spPr>
              <a:solidFill>
                <a:srgbClr val="003300"/>
              </a:solidFill>
            </c:spPr>
          </c:dPt>
          <c:dLbls>
            <c:dLbl>
              <c:idx val="0"/>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6'!$B$3,'FESP 6'!$B$32,'FESP 6'!$B$63,'FESP 6'!$B$96)</c:f>
              <c:numCache>
                <c:ptCount val="4"/>
                <c:pt idx="0">
                  <c:v>0</c:v>
                </c:pt>
                <c:pt idx="1">
                  <c:v>0</c:v>
                </c:pt>
                <c:pt idx="2">
                  <c:v>0</c:v>
                </c:pt>
                <c:pt idx="3">
                  <c:v>0</c:v>
                </c:pt>
              </c:numCache>
            </c:numRef>
          </c:val>
        </c:ser>
        <c:overlap val="-50"/>
        <c:gapWidth val="80"/>
        <c:axId val="61806896"/>
        <c:axId val="19391153"/>
      </c:barChart>
      <c:catAx>
        <c:axId val="61806896"/>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9391153"/>
        <c:crossesAt val="0"/>
        <c:auto val="1"/>
        <c:lblOffset val="100"/>
        <c:noMultiLvlLbl val="0"/>
      </c:catAx>
      <c:valAx>
        <c:axId val="1939115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61806896"/>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7</a:t>
            </a:r>
          </a:p>
        </c:rich>
      </c:tx>
      <c:layout>
        <c:manualLayout>
          <c:xMode val="factor"/>
          <c:yMode val="factor"/>
          <c:x val="0.00275"/>
          <c:y val="-0.0205"/>
        </c:manualLayout>
      </c:layout>
      <c:spPr>
        <a:noFill/>
        <a:ln>
          <a:noFill/>
        </a:ln>
      </c:spPr>
    </c:title>
    <c:plotArea>
      <c:layout>
        <c:manualLayout>
          <c:xMode val="edge"/>
          <c:yMode val="edge"/>
          <c:x val="0.09275"/>
          <c:y val="0.11375"/>
          <c:w val="0.88225"/>
          <c:h val="0.81"/>
        </c:manualLayout>
      </c:layout>
      <c:barChart>
        <c:barDir val="col"/>
        <c:grouping val="clustered"/>
        <c:varyColors val="0"/>
        <c:ser>
          <c:idx val="0"/>
          <c:order val="0"/>
          <c:tx>
            <c:v>FESP7</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7'!$B$3,'FESP 7'!$B$60,'FESP 7'!$B$88,'FESP 7'!$B$114)</c:f>
              <c:numCache>
                <c:ptCount val="4"/>
                <c:pt idx="0">
                  <c:v>0</c:v>
                </c:pt>
                <c:pt idx="1">
                  <c:v>0</c:v>
                </c:pt>
                <c:pt idx="2">
                  <c:v>0</c:v>
                </c:pt>
                <c:pt idx="3">
                  <c:v>0</c:v>
                </c:pt>
              </c:numCache>
            </c:numRef>
          </c:val>
        </c:ser>
        <c:overlap val="-50"/>
        <c:gapWidth val="80"/>
        <c:axId val="40302650"/>
        <c:axId val="27179531"/>
      </c:barChart>
      <c:catAx>
        <c:axId val="40302650"/>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7179531"/>
        <c:crossesAt val="0"/>
        <c:auto val="1"/>
        <c:lblOffset val="100"/>
        <c:noMultiLvlLbl val="0"/>
      </c:catAx>
      <c:valAx>
        <c:axId val="27179531"/>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0302650"/>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8</a:t>
            </a:r>
          </a:p>
        </c:rich>
      </c:tx>
      <c:layout/>
      <c:spPr>
        <a:noFill/>
        <a:ln>
          <a:noFill/>
        </a:ln>
      </c:spPr>
    </c:title>
    <c:plotArea>
      <c:layout>
        <c:manualLayout>
          <c:xMode val="edge"/>
          <c:yMode val="edge"/>
          <c:x val="0.10275"/>
          <c:y val="0.10825"/>
          <c:w val="0.87225"/>
          <c:h val="0.76875"/>
        </c:manualLayout>
      </c:layout>
      <c:barChart>
        <c:barDir val="col"/>
        <c:grouping val="clustered"/>
        <c:varyColors val="0"/>
        <c:ser>
          <c:idx val="0"/>
          <c:order val="0"/>
          <c:tx>
            <c:v>FESP8</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8'!$B$3,'FESP 8'!$B$62,'FESP 8'!$B$99,'FESP 8'!$B$111,'FESP 8'!$B$135)</c:f>
              <c:numCache>
                <c:ptCount val="5"/>
                <c:pt idx="0">
                  <c:v>0</c:v>
                </c:pt>
                <c:pt idx="1">
                  <c:v>0</c:v>
                </c:pt>
                <c:pt idx="2">
                  <c:v>0</c:v>
                </c:pt>
                <c:pt idx="3">
                  <c:v>0</c:v>
                </c:pt>
                <c:pt idx="4">
                  <c:v>0</c:v>
                </c:pt>
              </c:numCache>
            </c:numRef>
          </c:val>
        </c:ser>
        <c:overlap val="-50"/>
        <c:gapWidth val="80"/>
        <c:axId val="43289188"/>
        <c:axId val="54058373"/>
      </c:barChart>
      <c:catAx>
        <c:axId val="4328918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6"/>
              <c:y val="-0.010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54058373"/>
        <c:crossesAt val="0"/>
        <c:auto val="1"/>
        <c:lblOffset val="100"/>
        <c:noMultiLvlLbl val="0"/>
      </c:catAx>
      <c:valAx>
        <c:axId val="5405837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328918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19750"/>
    <xdr:graphicFrame>
      <xdr:nvGraphicFramePr>
        <xdr:cNvPr id="1" name="Shape 1025"/>
        <xdr:cNvGraphicFramePr/>
      </xdr:nvGraphicFramePr>
      <xdr:xfrm>
        <a:off x="0" y="0"/>
        <a:ext cx="9572625" cy="56197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38100</xdr:rowOff>
    </xdr:to>
    <xdr:graphicFrame>
      <xdr:nvGraphicFramePr>
        <xdr:cNvPr id="1" name="Chart 2"/>
        <xdr:cNvGraphicFramePr/>
      </xdr:nvGraphicFramePr>
      <xdr:xfrm>
        <a:off x="6096000" y="333375"/>
        <a:ext cx="3333750" cy="3486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38100</xdr:rowOff>
    </xdr:to>
    <xdr:graphicFrame>
      <xdr:nvGraphicFramePr>
        <xdr:cNvPr id="1" name="Chart 2"/>
        <xdr:cNvGraphicFramePr/>
      </xdr:nvGraphicFramePr>
      <xdr:xfrm>
        <a:off x="6096000" y="142875"/>
        <a:ext cx="3333750" cy="34956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133350</xdr:rowOff>
    </xdr:from>
    <xdr:to>
      <xdr:col>8</xdr:col>
      <xdr:colOff>47625</xdr:colOff>
      <xdr:row>13</xdr:row>
      <xdr:rowOff>38100</xdr:rowOff>
    </xdr:to>
    <xdr:graphicFrame>
      <xdr:nvGraphicFramePr>
        <xdr:cNvPr id="1" name="Chart 10"/>
        <xdr:cNvGraphicFramePr/>
      </xdr:nvGraphicFramePr>
      <xdr:xfrm>
        <a:off x="6096000" y="133350"/>
        <a:ext cx="3333750" cy="3314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0.82075</cdr:x>
      <cdr:y>0.773</cdr:y>
    </cdr:from>
    <cdr:to>
      <cdr:x>0.86375</cdr:x>
      <cdr:y>0.8175</cdr:y>
    </cdr:to>
    <cdr:sp>
      <cdr:nvSpPr>
        <cdr:cNvPr id="1" name="TextBox 31"/>
        <cdr:cNvSpPr txBox="1">
          <a:spLocks noChangeArrowheads="1"/>
        </cdr:cNvSpPr>
      </cdr:nvSpPr>
      <cdr:spPr>
        <a:xfrm>
          <a:off x="4905375" y="23050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0.78875</cdr:x>
      <cdr:y>0.80675</cdr:y>
    </cdr:from>
    <cdr:to>
      <cdr:x>0.83175</cdr:x>
      <cdr:y>0.85125</cdr:y>
    </cdr:to>
    <cdr:sp>
      <cdr:nvSpPr>
        <cdr:cNvPr id="2" name="TextBox 32"/>
        <cdr:cNvSpPr txBox="1">
          <a:spLocks noChangeArrowheads="1"/>
        </cdr:cNvSpPr>
      </cdr:nvSpPr>
      <cdr:spPr>
        <a:xfrm>
          <a:off x="4714875" y="24098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0.76725</cdr:x>
      <cdr:y>0.773</cdr:y>
    </cdr:from>
    <cdr:to>
      <cdr:x>0.81025</cdr:x>
      <cdr:y>0.8175</cdr:y>
    </cdr:to>
    <cdr:sp>
      <cdr:nvSpPr>
        <cdr:cNvPr id="3" name="TextBox 33"/>
        <cdr:cNvSpPr txBox="1">
          <a:spLocks noChangeArrowheads="1"/>
        </cdr:cNvSpPr>
      </cdr:nvSpPr>
      <cdr:spPr>
        <a:xfrm>
          <a:off x="4581525" y="23050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0.114</cdr:x>
      <cdr:y>0.76925</cdr:y>
    </cdr:from>
    <cdr:to>
      <cdr:x>0.149</cdr:x>
      <cdr:y>0.81375</cdr:y>
    </cdr:to>
    <cdr:sp>
      <cdr:nvSpPr>
        <cdr:cNvPr id="4" name="TextBox 34"/>
        <cdr:cNvSpPr txBox="1">
          <a:spLocks noChangeArrowheads="1"/>
        </cdr:cNvSpPr>
      </cdr:nvSpPr>
      <cdr:spPr>
        <a:xfrm>
          <a:off x="676275" y="22955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0.16725</cdr:x>
      <cdr:y>0.773</cdr:y>
    </cdr:from>
    <cdr:to>
      <cdr:x>0.20225</cdr:x>
      <cdr:y>0.8175</cdr:y>
    </cdr:to>
    <cdr:sp>
      <cdr:nvSpPr>
        <cdr:cNvPr id="5" name="TextBox 35"/>
        <cdr:cNvSpPr txBox="1">
          <a:spLocks noChangeArrowheads="1"/>
        </cdr:cNvSpPr>
      </cdr:nvSpPr>
      <cdr:spPr>
        <a:xfrm>
          <a:off x="1000125"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0.14425</cdr:x>
      <cdr:y>0.80925</cdr:y>
    </cdr:from>
    <cdr:to>
      <cdr:x>0.17925</cdr:x>
      <cdr:y>0.85375</cdr:y>
    </cdr:to>
    <cdr:sp>
      <cdr:nvSpPr>
        <cdr:cNvPr id="6" name="TextBox 36"/>
        <cdr:cNvSpPr txBox="1">
          <a:spLocks noChangeArrowheads="1"/>
        </cdr:cNvSpPr>
      </cdr:nvSpPr>
      <cdr:spPr>
        <a:xfrm>
          <a:off x="85725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0.1975</cdr:x>
      <cdr:y>0.80925</cdr:y>
    </cdr:from>
    <cdr:to>
      <cdr:x>0.2325</cdr:x>
      <cdr:y>0.85375</cdr:y>
    </cdr:to>
    <cdr:sp>
      <cdr:nvSpPr>
        <cdr:cNvPr id="7" name="TextBox 37"/>
        <cdr:cNvSpPr txBox="1">
          <a:spLocks noChangeArrowheads="1"/>
        </cdr:cNvSpPr>
      </cdr:nvSpPr>
      <cdr:spPr>
        <a:xfrm>
          <a:off x="118110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0.22975</cdr:x>
      <cdr:y>0.773</cdr:y>
    </cdr:from>
    <cdr:to>
      <cdr:x>0.26475</cdr:x>
      <cdr:y>0.8175</cdr:y>
    </cdr:to>
    <cdr:sp>
      <cdr:nvSpPr>
        <cdr:cNvPr id="8" name="TextBox 38"/>
        <cdr:cNvSpPr txBox="1">
          <a:spLocks noChangeArrowheads="1"/>
        </cdr:cNvSpPr>
      </cdr:nvSpPr>
      <cdr:spPr>
        <a:xfrm>
          <a:off x="1371600"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0.25375</cdr:x>
      <cdr:y>0.81425</cdr:y>
    </cdr:from>
    <cdr:to>
      <cdr:x>0.28875</cdr:x>
      <cdr:y>0.85875</cdr:y>
    </cdr:to>
    <cdr:sp>
      <cdr:nvSpPr>
        <cdr:cNvPr id="9" name="TextBox 39"/>
        <cdr:cNvSpPr txBox="1">
          <a:spLocks noChangeArrowheads="1"/>
        </cdr:cNvSpPr>
      </cdr:nvSpPr>
      <cdr:spPr>
        <a:xfrm>
          <a:off x="1514475" y="24288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0.28575</cdr:x>
      <cdr:y>0.773</cdr:y>
    </cdr:from>
    <cdr:to>
      <cdr:x>0.32075</cdr:x>
      <cdr:y>0.8175</cdr:y>
    </cdr:to>
    <cdr:sp>
      <cdr:nvSpPr>
        <cdr:cNvPr id="10" name="TextBox 40"/>
        <cdr:cNvSpPr txBox="1">
          <a:spLocks noChangeArrowheads="1"/>
        </cdr:cNvSpPr>
      </cdr:nvSpPr>
      <cdr:spPr>
        <a:xfrm>
          <a:off x="1704975"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0.317</cdr:x>
      <cdr:y>0.80925</cdr:y>
    </cdr:from>
    <cdr:to>
      <cdr:x>0.352</cdr:x>
      <cdr:y>0.85375</cdr:y>
    </cdr:to>
    <cdr:sp>
      <cdr:nvSpPr>
        <cdr:cNvPr id="11" name="TextBox 41"/>
        <cdr:cNvSpPr txBox="1">
          <a:spLocks noChangeArrowheads="1"/>
        </cdr:cNvSpPr>
      </cdr:nvSpPr>
      <cdr:spPr>
        <a:xfrm>
          <a:off x="189547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0.35075</cdr:x>
      <cdr:y>0.773</cdr:y>
    </cdr:from>
    <cdr:to>
      <cdr:x>0.38575</cdr:x>
      <cdr:y>0.8175</cdr:y>
    </cdr:to>
    <cdr:sp>
      <cdr:nvSpPr>
        <cdr:cNvPr id="12" name="TextBox 42"/>
        <cdr:cNvSpPr txBox="1">
          <a:spLocks noChangeArrowheads="1"/>
        </cdr:cNvSpPr>
      </cdr:nvSpPr>
      <cdr:spPr>
        <a:xfrm>
          <a:off x="2095500"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0.382</cdr:x>
      <cdr:y>0.8195</cdr:y>
    </cdr:from>
    <cdr:to>
      <cdr:x>0.417</cdr:x>
      <cdr:y>0.864</cdr:y>
    </cdr:to>
    <cdr:sp>
      <cdr:nvSpPr>
        <cdr:cNvPr id="13" name="TextBox 43"/>
        <cdr:cNvSpPr txBox="1">
          <a:spLocks noChangeArrowheads="1"/>
        </cdr:cNvSpPr>
      </cdr:nvSpPr>
      <cdr:spPr>
        <a:xfrm>
          <a:off x="2276475"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0.4175</cdr:x>
      <cdr:y>0.77775</cdr:y>
    </cdr:from>
    <cdr:to>
      <cdr:x>0.4525</cdr:x>
      <cdr:y>0.82225</cdr:y>
    </cdr:to>
    <cdr:sp>
      <cdr:nvSpPr>
        <cdr:cNvPr id="14" name="TextBox 44"/>
        <cdr:cNvSpPr txBox="1">
          <a:spLocks noChangeArrowheads="1"/>
        </cdr:cNvSpPr>
      </cdr:nvSpPr>
      <cdr:spPr>
        <a:xfrm>
          <a:off x="2495550"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0.4505</cdr:x>
      <cdr:y>0.8115</cdr:y>
    </cdr:from>
    <cdr:to>
      <cdr:x>0.4855</cdr:x>
      <cdr:y>0.856</cdr:y>
    </cdr:to>
    <cdr:sp>
      <cdr:nvSpPr>
        <cdr:cNvPr id="15" name="TextBox 45"/>
        <cdr:cNvSpPr txBox="1">
          <a:spLocks noChangeArrowheads="1"/>
        </cdr:cNvSpPr>
      </cdr:nvSpPr>
      <cdr:spPr>
        <a:xfrm>
          <a:off x="268605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0.47725</cdr:x>
      <cdr:y>0.773</cdr:y>
    </cdr:from>
    <cdr:to>
      <cdr:x>0.51225</cdr:x>
      <cdr:y>0.8175</cdr:y>
    </cdr:to>
    <cdr:sp>
      <cdr:nvSpPr>
        <cdr:cNvPr id="16" name="TextBox 46"/>
        <cdr:cNvSpPr txBox="1">
          <a:spLocks noChangeArrowheads="1"/>
        </cdr:cNvSpPr>
      </cdr:nvSpPr>
      <cdr:spPr>
        <a:xfrm>
          <a:off x="2847975"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0.53325</cdr:x>
      <cdr:y>0.773</cdr:y>
    </cdr:from>
    <cdr:to>
      <cdr:x>0.56825</cdr:x>
      <cdr:y>0.8175</cdr:y>
    </cdr:to>
    <cdr:sp>
      <cdr:nvSpPr>
        <cdr:cNvPr id="17" name="TextBox 47"/>
        <cdr:cNvSpPr txBox="1">
          <a:spLocks noChangeArrowheads="1"/>
        </cdr:cNvSpPr>
      </cdr:nvSpPr>
      <cdr:spPr>
        <a:xfrm>
          <a:off x="3181350"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0.50825</cdr:x>
      <cdr:y>0.80925</cdr:y>
    </cdr:from>
    <cdr:to>
      <cdr:x>0.54325</cdr:x>
      <cdr:y>0.85375</cdr:y>
    </cdr:to>
    <cdr:sp>
      <cdr:nvSpPr>
        <cdr:cNvPr id="18" name="TextBox 48"/>
        <cdr:cNvSpPr txBox="1">
          <a:spLocks noChangeArrowheads="1"/>
        </cdr:cNvSpPr>
      </cdr:nvSpPr>
      <cdr:spPr>
        <a:xfrm>
          <a:off x="303847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0.5645</cdr:x>
      <cdr:y>0.80925</cdr:y>
    </cdr:from>
    <cdr:to>
      <cdr:x>0.5995</cdr:x>
      <cdr:y>0.85375</cdr:y>
    </cdr:to>
    <cdr:sp>
      <cdr:nvSpPr>
        <cdr:cNvPr id="19" name="TextBox 49"/>
        <cdr:cNvSpPr txBox="1">
          <a:spLocks noChangeArrowheads="1"/>
        </cdr:cNvSpPr>
      </cdr:nvSpPr>
      <cdr:spPr>
        <a:xfrm>
          <a:off x="337185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0.59475</cdr:x>
      <cdr:y>0.7665</cdr:y>
    </cdr:from>
    <cdr:to>
      <cdr:x>0.62975</cdr:x>
      <cdr:y>0.811</cdr:y>
    </cdr:to>
    <cdr:sp>
      <cdr:nvSpPr>
        <cdr:cNvPr id="20" name="TextBox 50"/>
        <cdr:cNvSpPr txBox="1">
          <a:spLocks noChangeArrowheads="1"/>
        </cdr:cNvSpPr>
      </cdr:nvSpPr>
      <cdr:spPr>
        <a:xfrm>
          <a:off x="3552825" y="22860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0.6205</cdr:x>
      <cdr:y>0.80925</cdr:y>
    </cdr:from>
    <cdr:to>
      <cdr:x>0.6555</cdr:x>
      <cdr:y>0.85375</cdr:y>
    </cdr:to>
    <cdr:sp>
      <cdr:nvSpPr>
        <cdr:cNvPr id="21" name="TextBox 51"/>
        <cdr:cNvSpPr txBox="1">
          <a:spLocks noChangeArrowheads="1"/>
        </cdr:cNvSpPr>
      </cdr:nvSpPr>
      <cdr:spPr>
        <a:xfrm>
          <a:off x="370522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0.6525</cdr:x>
      <cdr:y>0.77775</cdr:y>
    </cdr:from>
    <cdr:to>
      <cdr:x>0.6875</cdr:x>
      <cdr:y>0.82225</cdr:y>
    </cdr:to>
    <cdr:sp>
      <cdr:nvSpPr>
        <cdr:cNvPr id="22" name="TextBox 52"/>
        <cdr:cNvSpPr txBox="1">
          <a:spLocks noChangeArrowheads="1"/>
        </cdr:cNvSpPr>
      </cdr:nvSpPr>
      <cdr:spPr>
        <a:xfrm>
          <a:off x="3895725"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0.69</cdr:x>
      <cdr:y>0.80925</cdr:y>
    </cdr:from>
    <cdr:to>
      <cdr:x>0.725</cdr:x>
      <cdr:y>0.85375</cdr:y>
    </cdr:to>
    <cdr:sp>
      <cdr:nvSpPr>
        <cdr:cNvPr id="23" name="TextBox 53"/>
        <cdr:cNvSpPr txBox="1">
          <a:spLocks noChangeArrowheads="1"/>
        </cdr:cNvSpPr>
      </cdr:nvSpPr>
      <cdr:spPr>
        <a:xfrm>
          <a:off x="412432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0.7095</cdr:x>
      <cdr:y>0.7665</cdr:y>
    </cdr:from>
    <cdr:to>
      <cdr:x>0.7445</cdr:x>
      <cdr:y>0.811</cdr:y>
    </cdr:to>
    <cdr:sp>
      <cdr:nvSpPr>
        <cdr:cNvPr id="24" name="TextBox 54"/>
        <cdr:cNvSpPr txBox="1">
          <a:spLocks noChangeArrowheads="1"/>
        </cdr:cNvSpPr>
      </cdr:nvSpPr>
      <cdr:spPr>
        <a:xfrm>
          <a:off x="4238625" y="22860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0.737</cdr:x>
      <cdr:y>0.80925</cdr:y>
    </cdr:from>
    <cdr:to>
      <cdr:x>0.78</cdr:x>
      <cdr:y>0.85375</cdr:y>
    </cdr:to>
    <cdr:sp>
      <cdr:nvSpPr>
        <cdr:cNvPr id="25" name="TextBox 55"/>
        <cdr:cNvSpPr txBox="1">
          <a:spLocks noChangeArrowheads="1"/>
        </cdr:cNvSpPr>
      </cdr:nvSpPr>
      <cdr:spPr>
        <a:xfrm>
          <a:off x="4400550" y="24193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0.81475</cdr:x>
      <cdr:y>0.7755</cdr:y>
    </cdr:from>
    <cdr:to>
      <cdr:x>0.864</cdr:x>
      <cdr:y>0.82625</cdr:y>
    </cdr:to>
    <cdr:sp>
      <cdr:nvSpPr>
        <cdr:cNvPr id="1" name="TextBox 1"/>
        <cdr:cNvSpPr txBox="1">
          <a:spLocks noChangeArrowheads="1"/>
        </cdr:cNvSpPr>
      </cdr:nvSpPr>
      <cdr:spPr>
        <a:xfrm>
          <a:off x="4876800" y="2333625"/>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0.782</cdr:x>
      <cdr:y>0.809</cdr:y>
    </cdr:from>
    <cdr:to>
      <cdr:x>0.83125</cdr:x>
      <cdr:y>0.85975</cdr:y>
    </cdr:to>
    <cdr:sp>
      <cdr:nvSpPr>
        <cdr:cNvPr id="2" name="TextBox 2"/>
        <cdr:cNvSpPr txBox="1">
          <a:spLocks noChangeArrowheads="1"/>
        </cdr:cNvSpPr>
      </cdr:nvSpPr>
      <cdr:spPr>
        <a:xfrm>
          <a:off x="4676775" y="2428875"/>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0.76075</cdr:x>
      <cdr:y>0.7755</cdr:y>
    </cdr:from>
    <cdr:to>
      <cdr:x>0.80375</cdr:x>
      <cdr:y>0.81975</cdr:y>
    </cdr:to>
    <cdr:sp>
      <cdr:nvSpPr>
        <cdr:cNvPr id="3" name="TextBox 3"/>
        <cdr:cNvSpPr txBox="1">
          <a:spLocks noChangeArrowheads="1"/>
        </cdr:cNvSpPr>
      </cdr:nvSpPr>
      <cdr:spPr>
        <a:xfrm>
          <a:off x="4552950"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0.111</cdr:x>
      <cdr:y>0.7725</cdr:y>
    </cdr:from>
    <cdr:to>
      <cdr:x>0.14925</cdr:x>
      <cdr:y>0.82325</cdr:y>
    </cdr:to>
    <cdr:sp>
      <cdr:nvSpPr>
        <cdr:cNvPr id="4" name="TextBox 4"/>
        <cdr:cNvSpPr txBox="1">
          <a:spLocks noChangeArrowheads="1"/>
        </cdr:cNvSpPr>
      </cdr:nvSpPr>
      <cdr:spPr>
        <a:xfrm>
          <a:off x="657225" y="23241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0.16425</cdr:x>
      <cdr:y>0.77575</cdr:y>
    </cdr:from>
    <cdr:to>
      <cdr:x>0.2025</cdr:x>
      <cdr:y>0.8265</cdr:y>
    </cdr:to>
    <cdr:sp>
      <cdr:nvSpPr>
        <cdr:cNvPr id="5" name="TextBox 5"/>
        <cdr:cNvSpPr txBox="1">
          <a:spLocks noChangeArrowheads="1"/>
        </cdr:cNvSpPr>
      </cdr:nvSpPr>
      <cdr:spPr>
        <a:xfrm>
          <a:off x="98107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0.14025</cdr:x>
      <cdr:y>0.811</cdr:y>
    </cdr:from>
    <cdr:to>
      <cdr:x>0.1785</cdr:x>
      <cdr:y>0.86175</cdr:y>
    </cdr:to>
    <cdr:sp>
      <cdr:nvSpPr>
        <cdr:cNvPr id="6" name="TextBox 6"/>
        <cdr:cNvSpPr txBox="1">
          <a:spLocks noChangeArrowheads="1"/>
        </cdr:cNvSpPr>
      </cdr:nvSpPr>
      <cdr:spPr>
        <a:xfrm>
          <a:off x="8382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0.1935</cdr:x>
      <cdr:y>0.811</cdr:y>
    </cdr:from>
    <cdr:to>
      <cdr:x>0.23175</cdr:x>
      <cdr:y>0.86175</cdr:y>
    </cdr:to>
    <cdr:sp>
      <cdr:nvSpPr>
        <cdr:cNvPr id="7" name="TextBox 7"/>
        <cdr:cNvSpPr txBox="1">
          <a:spLocks noChangeArrowheads="1"/>
        </cdr:cNvSpPr>
      </cdr:nvSpPr>
      <cdr:spPr>
        <a:xfrm>
          <a:off x="115252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0.22475</cdr:x>
      <cdr:y>0.77575</cdr:y>
    </cdr:from>
    <cdr:to>
      <cdr:x>0.263</cdr:x>
      <cdr:y>0.8265</cdr:y>
    </cdr:to>
    <cdr:sp>
      <cdr:nvSpPr>
        <cdr:cNvPr id="8" name="TextBox 8"/>
        <cdr:cNvSpPr txBox="1">
          <a:spLocks noChangeArrowheads="1"/>
        </cdr:cNvSpPr>
      </cdr:nvSpPr>
      <cdr:spPr>
        <a:xfrm>
          <a:off x="134302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0.2505</cdr:x>
      <cdr:y>0.8175</cdr:y>
    </cdr:from>
    <cdr:to>
      <cdr:x>0.28875</cdr:x>
      <cdr:y>0.86825</cdr:y>
    </cdr:to>
    <cdr:sp>
      <cdr:nvSpPr>
        <cdr:cNvPr id="9" name="TextBox 9"/>
        <cdr:cNvSpPr txBox="1">
          <a:spLocks noChangeArrowheads="1"/>
        </cdr:cNvSpPr>
      </cdr:nvSpPr>
      <cdr:spPr>
        <a:xfrm>
          <a:off x="1495425" y="24574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0.2815</cdr:x>
      <cdr:y>0.77575</cdr:y>
    </cdr:from>
    <cdr:to>
      <cdr:x>0.31975</cdr:x>
      <cdr:y>0.8265</cdr:y>
    </cdr:to>
    <cdr:sp>
      <cdr:nvSpPr>
        <cdr:cNvPr id="10" name="TextBox 10"/>
        <cdr:cNvSpPr txBox="1">
          <a:spLocks noChangeArrowheads="1"/>
        </cdr:cNvSpPr>
      </cdr:nvSpPr>
      <cdr:spPr>
        <a:xfrm>
          <a:off x="168592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0.31175</cdr:x>
      <cdr:y>0.811</cdr:y>
    </cdr:from>
    <cdr:to>
      <cdr:x>0.35</cdr:x>
      <cdr:y>0.86175</cdr:y>
    </cdr:to>
    <cdr:sp>
      <cdr:nvSpPr>
        <cdr:cNvPr id="11" name="TextBox 11"/>
        <cdr:cNvSpPr txBox="1">
          <a:spLocks noChangeArrowheads="1"/>
        </cdr:cNvSpPr>
      </cdr:nvSpPr>
      <cdr:spPr>
        <a:xfrm>
          <a:off x="1866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0.3465</cdr:x>
      <cdr:y>0.77575</cdr:y>
    </cdr:from>
    <cdr:to>
      <cdr:x>0.38475</cdr:x>
      <cdr:y>0.8265</cdr:y>
    </cdr:to>
    <cdr:sp>
      <cdr:nvSpPr>
        <cdr:cNvPr id="12" name="TextBox 12"/>
        <cdr:cNvSpPr txBox="1">
          <a:spLocks noChangeArrowheads="1"/>
        </cdr:cNvSpPr>
      </cdr:nvSpPr>
      <cdr:spPr>
        <a:xfrm>
          <a:off x="206692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0.3775</cdr:x>
      <cdr:y>0.821</cdr:y>
    </cdr:from>
    <cdr:to>
      <cdr:x>0.41575</cdr:x>
      <cdr:y>0.87175</cdr:y>
    </cdr:to>
    <cdr:sp>
      <cdr:nvSpPr>
        <cdr:cNvPr id="13" name="TextBox 13"/>
        <cdr:cNvSpPr txBox="1">
          <a:spLocks noChangeArrowheads="1"/>
        </cdr:cNvSpPr>
      </cdr:nvSpPr>
      <cdr:spPr>
        <a:xfrm>
          <a:off x="2257425" y="24669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0.41225</cdr:x>
      <cdr:y>0.78075</cdr:y>
    </cdr:from>
    <cdr:to>
      <cdr:x>0.4505</cdr:x>
      <cdr:y>0.8315</cdr:y>
    </cdr:to>
    <cdr:sp>
      <cdr:nvSpPr>
        <cdr:cNvPr id="14" name="TextBox 14"/>
        <cdr:cNvSpPr txBox="1">
          <a:spLocks noChangeArrowheads="1"/>
        </cdr:cNvSpPr>
      </cdr:nvSpPr>
      <cdr:spPr>
        <a:xfrm>
          <a:off x="24669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0.446</cdr:x>
      <cdr:y>0.81475</cdr:y>
    </cdr:from>
    <cdr:to>
      <cdr:x>0.48425</cdr:x>
      <cdr:y>0.8655</cdr:y>
    </cdr:to>
    <cdr:sp>
      <cdr:nvSpPr>
        <cdr:cNvPr id="15" name="TextBox 15"/>
        <cdr:cNvSpPr txBox="1">
          <a:spLocks noChangeArrowheads="1"/>
        </cdr:cNvSpPr>
      </cdr:nvSpPr>
      <cdr:spPr>
        <a:xfrm>
          <a:off x="2667000" y="24479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0.47175</cdr:x>
      <cdr:y>0.77575</cdr:y>
    </cdr:from>
    <cdr:to>
      <cdr:x>0.51</cdr:x>
      <cdr:y>0.8265</cdr:y>
    </cdr:to>
    <cdr:sp>
      <cdr:nvSpPr>
        <cdr:cNvPr id="16" name="TextBox 16"/>
        <cdr:cNvSpPr txBox="1">
          <a:spLocks noChangeArrowheads="1"/>
        </cdr:cNvSpPr>
      </cdr:nvSpPr>
      <cdr:spPr>
        <a:xfrm>
          <a:off x="2819400"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0.52775</cdr:x>
      <cdr:y>0.77575</cdr:y>
    </cdr:from>
    <cdr:to>
      <cdr:x>0.566</cdr:x>
      <cdr:y>0.8265</cdr:y>
    </cdr:to>
    <cdr:sp>
      <cdr:nvSpPr>
        <cdr:cNvPr id="17" name="TextBox 17"/>
        <cdr:cNvSpPr txBox="1">
          <a:spLocks noChangeArrowheads="1"/>
        </cdr:cNvSpPr>
      </cdr:nvSpPr>
      <cdr:spPr>
        <a:xfrm>
          <a:off x="315277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0.503</cdr:x>
      <cdr:y>0.811</cdr:y>
    </cdr:from>
    <cdr:to>
      <cdr:x>0.54125</cdr:x>
      <cdr:y>0.86175</cdr:y>
    </cdr:to>
    <cdr:sp>
      <cdr:nvSpPr>
        <cdr:cNvPr id="18" name="TextBox 18"/>
        <cdr:cNvSpPr txBox="1">
          <a:spLocks noChangeArrowheads="1"/>
        </cdr:cNvSpPr>
      </cdr:nvSpPr>
      <cdr:spPr>
        <a:xfrm>
          <a:off x="3009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0.559</cdr:x>
      <cdr:y>0.811</cdr:y>
    </cdr:from>
    <cdr:to>
      <cdr:x>0.59725</cdr:x>
      <cdr:y>0.86175</cdr:y>
    </cdr:to>
    <cdr:sp>
      <cdr:nvSpPr>
        <cdr:cNvPr id="19" name="TextBox 19"/>
        <cdr:cNvSpPr txBox="1">
          <a:spLocks noChangeArrowheads="1"/>
        </cdr:cNvSpPr>
      </cdr:nvSpPr>
      <cdr:spPr>
        <a:xfrm>
          <a:off x="334327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0.589</cdr:x>
      <cdr:y>0.76925</cdr:y>
    </cdr:from>
    <cdr:to>
      <cdr:x>0.62725</cdr:x>
      <cdr:y>0.82</cdr:y>
    </cdr:to>
    <cdr:sp>
      <cdr:nvSpPr>
        <cdr:cNvPr id="20" name="TextBox 20"/>
        <cdr:cNvSpPr txBox="1">
          <a:spLocks noChangeArrowheads="1"/>
        </cdr:cNvSpPr>
      </cdr:nvSpPr>
      <cdr:spPr>
        <a:xfrm>
          <a:off x="35242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0.615</cdr:x>
      <cdr:y>0.811</cdr:y>
    </cdr:from>
    <cdr:to>
      <cdr:x>0.65325</cdr:x>
      <cdr:y>0.86175</cdr:y>
    </cdr:to>
    <cdr:sp>
      <cdr:nvSpPr>
        <cdr:cNvPr id="21" name="TextBox 21"/>
        <cdr:cNvSpPr txBox="1">
          <a:spLocks noChangeArrowheads="1"/>
        </cdr:cNvSpPr>
      </cdr:nvSpPr>
      <cdr:spPr>
        <a:xfrm>
          <a:off x="36766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0.647</cdr:x>
      <cdr:y>0.77925</cdr:y>
    </cdr:from>
    <cdr:to>
      <cdr:x>0.68525</cdr:x>
      <cdr:y>0.83</cdr:y>
    </cdr:to>
    <cdr:sp>
      <cdr:nvSpPr>
        <cdr:cNvPr id="22" name="TextBox 22"/>
        <cdr:cNvSpPr txBox="1">
          <a:spLocks noChangeArrowheads="1"/>
        </cdr:cNvSpPr>
      </cdr:nvSpPr>
      <cdr:spPr>
        <a:xfrm>
          <a:off x="386715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0.68425</cdr:x>
      <cdr:y>0.811</cdr:y>
    </cdr:from>
    <cdr:to>
      <cdr:x>0.7225</cdr:x>
      <cdr:y>0.86175</cdr:y>
    </cdr:to>
    <cdr:sp>
      <cdr:nvSpPr>
        <cdr:cNvPr id="23" name="TextBox 23"/>
        <cdr:cNvSpPr txBox="1">
          <a:spLocks noChangeArrowheads="1"/>
        </cdr:cNvSpPr>
      </cdr:nvSpPr>
      <cdr:spPr>
        <a:xfrm>
          <a:off x="40957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0.70375</cdr:x>
      <cdr:y>0.76925</cdr:y>
    </cdr:from>
    <cdr:to>
      <cdr:x>0.742</cdr:x>
      <cdr:y>0.82</cdr:y>
    </cdr:to>
    <cdr:sp>
      <cdr:nvSpPr>
        <cdr:cNvPr id="24" name="TextBox 24"/>
        <cdr:cNvSpPr txBox="1">
          <a:spLocks noChangeArrowheads="1"/>
        </cdr:cNvSpPr>
      </cdr:nvSpPr>
      <cdr:spPr>
        <a:xfrm>
          <a:off x="42100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0.73125</cdr:x>
      <cdr:y>0.811</cdr:y>
    </cdr:from>
    <cdr:to>
      <cdr:x>0.7805</cdr:x>
      <cdr:y>0.86175</cdr:y>
    </cdr:to>
    <cdr:sp>
      <cdr:nvSpPr>
        <cdr:cNvPr id="25" name="TextBox 25"/>
        <cdr:cNvSpPr txBox="1">
          <a:spLocks noChangeArrowheads="1"/>
        </cdr:cNvSpPr>
      </cdr:nvSpPr>
      <cdr:spPr>
        <a:xfrm>
          <a:off x="43719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28</xdr:row>
      <xdr:rowOff>114300</xdr:rowOff>
    </xdr:from>
    <xdr:to>
      <xdr:col>4</xdr:col>
      <xdr:colOff>47625</xdr:colOff>
      <xdr:row>47</xdr:row>
      <xdr:rowOff>28575</xdr:rowOff>
    </xdr:to>
    <xdr:graphicFrame>
      <xdr:nvGraphicFramePr>
        <xdr:cNvPr id="1" name="Chart 1"/>
        <xdr:cNvGraphicFramePr/>
      </xdr:nvGraphicFramePr>
      <xdr:xfrm>
        <a:off x="514350" y="6438900"/>
        <a:ext cx="5981700" cy="2990850"/>
      </xdr:xfrm>
      <a:graphic>
        <a:graphicData uri="http://schemas.openxmlformats.org/drawingml/2006/chart">
          <c:chart xmlns:c="http://schemas.openxmlformats.org/drawingml/2006/chart" r:id="rId1"/>
        </a:graphicData>
      </a:graphic>
    </xdr:graphicFrame>
    <xdr:clientData/>
  </xdr:twoCellAnchor>
  <xdr:twoCellAnchor>
    <xdr:from>
      <xdr:col>0</xdr:col>
      <xdr:colOff>504825</xdr:colOff>
      <xdr:row>48</xdr:row>
      <xdr:rowOff>95250</xdr:rowOff>
    </xdr:from>
    <xdr:to>
      <xdr:col>4</xdr:col>
      <xdr:colOff>47625</xdr:colOff>
      <xdr:row>67</xdr:row>
      <xdr:rowOff>28575</xdr:rowOff>
    </xdr:to>
    <xdr:graphicFrame>
      <xdr:nvGraphicFramePr>
        <xdr:cNvPr id="2" name="Chart 11"/>
        <xdr:cNvGraphicFramePr/>
      </xdr:nvGraphicFramePr>
      <xdr:xfrm>
        <a:off x="504825" y="9658350"/>
        <a:ext cx="5991225" cy="3009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0.74975</cdr:y>
    </cdr:from>
    <cdr:to>
      <cdr:x>0.098</cdr:x>
      <cdr:y>0.77975</cdr:y>
    </cdr:to>
    <cdr:sp>
      <cdr:nvSpPr>
        <cdr:cNvPr id="1" name="Line 31"/>
        <cdr:cNvSpPr>
          <a:spLocks/>
        </cdr:cNvSpPr>
      </cdr:nvSpPr>
      <cdr:spPr>
        <a:xfrm>
          <a:off x="590550" y="2247900"/>
          <a:ext cx="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0.90075</cdr:x>
      <cdr:y>0.80025</cdr:y>
    </cdr:from>
    <cdr:to>
      <cdr:x>0.9465</cdr:x>
      <cdr:y>0.8635</cdr:y>
    </cdr:to>
    <cdr:sp>
      <cdr:nvSpPr>
        <cdr:cNvPr id="2" name="TextBox 2"/>
        <cdr:cNvSpPr txBox="1">
          <a:spLocks noChangeArrowheads="1"/>
        </cdr:cNvSpPr>
      </cdr:nvSpPr>
      <cdr:spPr>
        <a:xfrm>
          <a:off x="5429250" y="240030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0.15775</cdr:x>
      <cdr:y>0.79625</cdr:y>
    </cdr:from>
    <cdr:to>
      <cdr:x>0.194</cdr:x>
      <cdr:y>0.8595</cdr:y>
    </cdr:to>
    <cdr:sp>
      <cdr:nvSpPr>
        <cdr:cNvPr id="3" name="TextBox 6"/>
        <cdr:cNvSpPr txBox="1">
          <a:spLocks noChangeArrowheads="1"/>
        </cdr:cNvSpPr>
      </cdr:nvSpPr>
      <cdr:spPr>
        <a:xfrm>
          <a:off x="942975"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0.2255</cdr:x>
      <cdr:y>0.77775</cdr:y>
    </cdr:from>
    <cdr:to>
      <cdr:x>0.26175</cdr:x>
      <cdr:y>0.841</cdr:y>
    </cdr:to>
    <cdr:sp>
      <cdr:nvSpPr>
        <cdr:cNvPr id="4" name="TextBox 8"/>
        <cdr:cNvSpPr txBox="1">
          <a:spLocks noChangeArrowheads="1"/>
        </cdr:cNvSpPr>
      </cdr:nvSpPr>
      <cdr:spPr>
        <a:xfrm>
          <a:off x="1352550"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cdr:x>
      <cdr:y>0.79625</cdr:y>
    </cdr:from>
    <cdr:to>
      <cdr:x>0.34025</cdr:x>
      <cdr:y>0.8595</cdr:y>
    </cdr:to>
    <cdr:sp>
      <cdr:nvSpPr>
        <cdr:cNvPr id="5" name="TextBox 11"/>
        <cdr:cNvSpPr txBox="1">
          <a:spLocks noChangeArrowheads="1"/>
        </cdr:cNvSpPr>
      </cdr:nvSpPr>
      <cdr:spPr>
        <a:xfrm>
          <a:off x="1828800"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0.3885</cdr:x>
      <cdr:y>0.77775</cdr:y>
    </cdr:from>
    <cdr:to>
      <cdr:x>0.42475</cdr:x>
      <cdr:y>0.841</cdr:y>
    </cdr:to>
    <cdr:sp>
      <cdr:nvSpPr>
        <cdr:cNvPr id="6" name="TextBox 14"/>
        <cdr:cNvSpPr txBox="1">
          <a:spLocks noChangeArrowheads="1"/>
        </cdr:cNvSpPr>
      </cdr:nvSpPr>
      <cdr:spPr>
        <a:xfrm>
          <a:off x="23336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0.44725</cdr:x>
      <cdr:y>0.80025</cdr:y>
    </cdr:from>
    <cdr:to>
      <cdr:x>0.4835</cdr:x>
      <cdr:y>0.8635</cdr:y>
    </cdr:to>
    <cdr:sp>
      <cdr:nvSpPr>
        <cdr:cNvPr id="7" name="TextBox 15"/>
        <cdr:cNvSpPr txBox="1">
          <a:spLocks noChangeArrowheads="1"/>
        </cdr:cNvSpPr>
      </cdr:nvSpPr>
      <cdr:spPr>
        <a:xfrm>
          <a:off x="26955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0.52675</cdr:x>
      <cdr:y>0.77775</cdr:y>
    </cdr:from>
    <cdr:to>
      <cdr:x>0.563</cdr:x>
      <cdr:y>0.841</cdr:y>
    </cdr:to>
    <cdr:sp>
      <cdr:nvSpPr>
        <cdr:cNvPr id="8" name="TextBox 17"/>
        <cdr:cNvSpPr txBox="1">
          <a:spLocks noChangeArrowheads="1"/>
        </cdr:cNvSpPr>
      </cdr:nvSpPr>
      <cdr:spPr>
        <a:xfrm>
          <a:off x="31718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0.598</cdr:x>
      <cdr:y>0.79625</cdr:y>
    </cdr:from>
    <cdr:to>
      <cdr:x>0.63425</cdr:x>
      <cdr:y>0.8595</cdr:y>
    </cdr:to>
    <cdr:sp>
      <cdr:nvSpPr>
        <cdr:cNvPr id="9" name="TextBox 21"/>
        <cdr:cNvSpPr txBox="1">
          <a:spLocks noChangeArrowheads="1"/>
        </cdr:cNvSpPr>
      </cdr:nvSpPr>
      <cdr:spPr>
        <a:xfrm>
          <a:off x="3600450"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0.67175</cdr:x>
      <cdr:y>0.77775</cdr:y>
    </cdr:from>
    <cdr:to>
      <cdr:x>0.708</cdr:x>
      <cdr:y>0.841</cdr:y>
    </cdr:to>
    <cdr:sp>
      <cdr:nvSpPr>
        <cdr:cNvPr id="10" name="TextBox 22"/>
        <cdr:cNvSpPr txBox="1">
          <a:spLocks noChangeArrowheads="1"/>
        </cdr:cNvSpPr>
      </cdr:nvSpPr>
      <cdr:spPr>
        <a:xfrm>
          <a:off x="40481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0.834</cdr:x>
      <cdr:y>0.77775</cdr:y>
    </cdr:from>
    <cdr:to>
      <cdr:x>0.87025</cdr:x>
      <cdr:y>0.841</cdr:y>
    </cdr:to>
    <cdr:sp>
      <cdr:nvSpPr>
        <cdr:cNvPr id="11" name="TextBox 25"/>
        <cdr:cNvSpPr txBox="1">
          <a:spLocks noChangeArrowheads="1"/>
        </cdr:cNvSpPr>
      </cdr:nvSpPr>
      <cdr:spPr>
        <a:xfrm>
          <a:off x="501967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0.745</cdr:x>
      <cdr:y>0.80025</cdr:y>
    </cdr:from>
    <cdr:to>
      <cdr:x>0.78125</cdr:x>
      <cdr:y>0.8635</cdr:y>
    </cdr:to>
    <cdr:sp>
      <cdr:nvSpPr>
        <cdr:cNvPr id="12" name="TextBox 32"/>
        <cdr:cNvSpPr txBox="1">
          <a:spLocks noChangeArrowheads="1"/>
        </cdr:cNvSpPr>
      </cdr:nvSpPr>
      <cdr:spPr>
        <a:xfrm>
          <a:off x="44862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0.0975</cdr:x>
      <cdr:y>0.749</cdr:y>
    </cdr:from>
    <cdr:to>
      <cdr:x>0.09825</cdr:x>
      <cdr:y>0.7785</cdr:y>
    </cdr:to>
    <cdr:sp>
      <cdr:nvSpPr>
        <cdr:cNvPr id="1" name="Line 1"/>
        <cdr:cNvSpPr>
          <a:spLocks/>
        </cdr:cNvSpPr>
      </cdr:nvSpPr>
      <cdr:spPr>
        <a:xfrm>
          <a:off x="581025" y="2247900"/>
          <a:ext cx="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cdr:x>
      <cdr:y>0.79425</cdr:y>
    </cdr:from>
    <cdr:to>
      <cdr:x>0.938</cdr:x>
      <cdr:y>0.8575</cdr:y>
    </cdr:to>
    <cdr:sp>
      <cdr:nvSpPr>
        <cdr:cNvPr id="2" name="TextBox 2"/>
        <cdr:cNvSpPr txBox="1">
          <a:spLocks noChangeArrowheads="1"/>
        </cdr:cNvSpPr>
      </cdr:nvSpPr>
      <cdr:spPr>
        <a:xfrm>
          <a:off x="5362575" y="238125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cdr:x>
      <cdr:y>0.79575</cdr:y>
    </cdr:from>
    <cdr:to>
      <cdr:x>0.1935</cdr:x>
      <cdr:y>0.859</cdr:y>
    </cdr:to>
    <cdr:sp>
      <cdr:nvSpPr>
        <cdr:cNvPr id="3" name="TextBox 3"/>
        <cdr:cNvSpPr txBox="1">
          <a:spLocks noChangeArrowheads="1"/>
        </cdr:cNvSpPr>
      </cdr:nvSpPr>
      <cdr:spPr>
        <a:xfrm>
          <a:off x="942975"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0.22575</cdr:x>
      <cdr:y>0.7765</cdr:y>
    </cdr:from>
    <cdr:to>
      <cdr:x>0.26225</cdr:x>
      <cdr:y>0.83975</cdr:y>
    </cdr:to>
    <cdr:sp>
      <cdr:nvSpPr>
        <cdr:cNvPr id="4" name="TextBox 4"/>
        <cdr:cNvSpPr txBox="1">
          <a:spLocks noChangeArrowheads="1"/>
        </cdr:cNvSpPr>
      </cdr:nvSpPr>
      <cdr:spPr>
        <a:xfrm>
          <a:off x="1352550"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cdr:x>
      <cdr:y>0.79575</cdr:y>
    </cdr:from>
    <cdr:to>
      <cdr:x>0.3405</cdr:x>
      <cdr:y>0.859</cdr:y>
    </cdr:to>
    <cdr:sp>
      <cdr:nvSpPr>
        <cdr:cNvPr id="5" name="TextBox 5"/>
        <cdr:cNvSpPr txBox="1">
          <a:spLocks noChangeArrowheads="1"/>
        </cdr:cNvSpPr>
      </cdr:nvSpPr>
      <cdr:spPr>
        <a:xfrm>
          <a:off x="1828800"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0.37975</cdr:x>
      <cdr:y>0.7785</cdr:y>
    </cdr:from>
    <cdr:to>
      <cdr:x>0.4145</cdr:x>
      <cdr:y>0.83875</cdr:y>
    </cdr:to>
    <cdr:sp>
      <cdr:nvSpPr>
        <cdr:cNvPr id="6" name="TextBox 6"/>
        <cdr:cNvSpPr txBox="1">
          <a:spLocks noChangeArrowheads="1"/>
        </cdr:cNvSpPr>
      </cdr:nvSpPr>
      <cdr:spPr>
        <a:xfrm>
          <a:off x="2286000" y="2343150"/>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0.4465</cdr:x>
      <cdr:y>0.79975</cdr:y>
    </cdr:from>
    <cdr:to>
      <cdr:x>0.483</cdr:x>
      <cdr:y>0.863</cdr:y>
    </cdr:to>
    <cdr:sp>
      <cdr:nvSpPr>
        <cdr:cNvPr id="7" name="TextBox 7"/>
        <cdr:cNvSpPr txBox="1">
          <a:spLocks noChangeArrowheads="1"/>
        </cdr:cNvSpPr>
      </cdr:nvSpPr>
      <cdr:spPr>
        <a:xfrm>
          <a:off x="2686050"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0.52675</cdr:x>
      <cdr:y>0.7765</cdr:y>
    </cdr:from>
    <cdr:to>
      <cdr:x>0.56325</cdr:x>
      <cdr:y>0.83975</cdr:y>
    </cdr:to>
    <cdr:sp>
      <cdr:nvSpPr>
        <cdr:cNvPr id="8" name="TextBox 8"/>
        <cdr:cNvSpPr txBox="1">
          <a:spLocks noChangeArrowheads="1"/>
        </cdr:cNvSpPr>
      </cdr:nvSpPr>
      <cdr:spPr>
        <a:xfrm>
          <a:off x="3162300"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0.59975</cdr:x>
      <cdr:y>0.79575</cdr:y>
    </cdr:from>
    <cdr:to>
      <cdr:x>0.63625</cdr:x>
      <cdr:y>0.859</cdr:y>
    </cdr:to>
    <cdr:sp>
      <cdr:nvSpPr>
        <cdr:cNvPr id="9" name="TextBox 9"/>
        <cdr:cNvSpPr txBox="1">
          <a:spLocks noChangeArrowheads="1"/>
        </cdr:cNvSpPr>
      </cdr:nvSpPr>
      <cdr:spPr>
        <a:xfrm>
          <a:off x="3609975"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0.67275</cdr:x>
      <cdr:y>0.7765</cdr:y>
    </cdr:from>
    <cdr:to>
      <cdr:x>0.70925</cdr:x>
      <cdr:y>0.83975</cdr:y>
    </cdr:to>
    <cdr:sp>
      <cdr:nvSpPr>
        <cdr:cNvPr id="10" name="TextBox 10"/>
        <cdr:cNvSpPr txBox="1">
          <a:spLocks noChangeArrowheads="1"/>
        </cdr:cNvSpPr>
      </cdr:nvSpPr>
      <cdr:spPr>
        <a:xfrm>
          <a:off x="40481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0.8235</cdr:x>
      <cdr:y>0.7785</cdr:y>
    </cdr:from>
    <cdr:to>
      <cdr:x>0.85825</cdr:x>
      <cdr:y>0.83875</cdr:y>
    </cdr:to>
    <cdr:sp>
      <cdr:nvSpPr>
        <cdr:cNvPr id="11" name="TextBox 11"/>
        <cdr:cNvSpPr txBox="1">
          <a:spLocks noChangeArrowheads="1"/>
        </cdr:cNvSpPr>
      </cdr:nvSpPr>
      <cdr:spPr>
        <a:xfrm>
          <a:off x="4953000" y="2343150"/>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0.75125</cdr:x>
      <cdr:y>0.7995</cdr:y>
    </cdr:from>
    <cdr:to>
      <cdr:x>0.786</cdr:x>
      <cdr:y>0.85975</cdr:y>
    </cdr:to>
    <cdr:sp>
      <cdr:nvSpPr>
        <cdr:cNvPr id="12" name="TextBox 12"/>
        <cdr:cNvSpPr txBox="1">
          <a:spLocks noChangeArrowheads="1"/>
        </cdr:cNvSpPr>
      </cdr:nvSpPr>
      <cdr:spPr>
        <a:xfrm>
          <a:off x="4514850" y="2400300"/>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14</xdr:row>
      <xdr:rowOff>114300</xdr:rowOff>
    </xdr:from>
    <xdr:to>
      <xdr:col>4</xdr:col>
      <xdr:colOff>47625</xdr:colOff>
      <xdr:row>33</xdr:row>
      <xdr:rowOff>47625</xdr:rowOff>
    </xdr:to>
    <xdr:graphicFrame>
      <xdr:nvGraphicFramePr>
        <xdr:cNvPr id="1" name="Chart 7"/>
        <xdr:cNvGraphicFramePr/>
      </xdr:nvGraphicFramePr>
      <xdr:xfrm>
        <a:off x="447675" y="3276600"/>
        <a:ext cx="6029325" cy="300990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34</xdr:row>
      <xdr:rowOff>104775</xdr:rowOff>
    </xdr:from>
    <xdr:to>
      <xdr:col>4</xdr:col>
      <xdr:colOff>47625</xdr:colOff>
      <xdr:row>53</xdr:row>
      <xdr:rowOff>38100</xdr:rowOff>
    </xdr:to>
    <xdr:graphicFrame>
      <xdr:nvGraphicFramePr>
        <xdr:cNvPr id="2" name="Chart 10"/>
        <xdr:cNvGraphicFramePr/>
      </xdr:nvGraphicFramePr>
      <xdr:xfrm>
        <a:off x="457200" y="6505575"/>
        <a:ext cx="6019800" cy="3009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0.8185</cdr:x>
      <cdr:y>0.746</cdr:y>
    </cdr:from>
    <cdr:to>
      <cdr:x>0.86625</cdr:x>
      <cdr:y>0.79975</cdr:y>
    </cdr:to>
    <cdr:sp>
      <cdr:nvSpPr>
        <cdr:cNvPr id="1" name="TextBox 1"/>
        <cdr:cNvSpPr txBox="1">
          <a:spLocks noChangeArrowheads="1"/>
        </cdr:cNvSpPr>
      </cdr:nvSpPr>
      <cdr:spPr>
        <a:xfrm>
          <a:off x="4895850" y="21145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0.139</cdr:x>
      <cdr:y>0.787</cdr:y>
    </cdr:from>
    <cdr:to>
      <cdr:x>0.17725</cdr:x>
      <cdr:y>0.84075</cdr:y>
    </cdr:to>
    <cdr:sp>
      <cdr:nvSpPr>
        <cdr:cNvPr id="2" name="TextBox 2"/>
        <cdr:cNvSpPr txBox="1">
          <a:spLocks noChangeArrowheads="1"/>
        </cdr:cNvSpPr>
      </cdr:nvSpPr>
      <cdr:spPr>
        <a:xfrm>
          <a:off x="82867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0.21875</cdr:x>
      <cdr:y>0.74675</cdr:y>
    </cdr:from>
    <cdr:to>
      <cdr:x>0.257</cdr:x>
      <cdr:y>0.8005</cdr:y>
    </cdr:to>
    <cdr:sp>
      <cdr:nvSpPr>
        <cdr:cNvPr id="3" name="TextBox 3"/>
        <cdr:cNvSpPr txBox="1">
          <a:spLocks noChangeArrowheads="1"/>
        </cdr:cNvSpPr>
      </cdr:nvSpPr>
      <cdr:spPr>
        <a:xfrm>
          <a:off x="130492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0.29575</cdr:x>
      <cdr:y>0.787</cdr:y>
    </cdr:from>
    <cdr:to>
      <cdr:x>0.334</cdr:x>
      <cdr:y>0.84075</cdr:y>
    </cdr:to>
    <cdr:sp>
      <cdr:nvSpPr>
        <cdr:cNvPr id="4" name="TextBox 4"/>
        <cdr:cNvSpPr txBox="1">
          <a:spLocks noChangeArrowheads="1"/>
        </cdr:cNvSpPr>
      </cdr:nvSpPr>
      <cdr:spPr>
        <a:xfrm>
          <a:off x="17621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0.382</cdr:x>
      <cdr:y>0.74675</cdr:y>
    </cdr:from>
    <cdr:to>
      <cdr:x>0.42025</cdr:x>
      <cdr:y>0.8005</cdr:y>
    </cdr:to>
    <cdr:sp>
      <cdr:nvSpPr>
        <cdr:cNvPr id="5" name="TextBox 5"/>
        <cdr:cNvSpPr txBox="1">
          <a:spLocks noChangeArrowheads="1"/>
        </cdr:cNvSpPr>
      </cdr:nvSpPr>
      <cdr:spPr>
        <a:xfrm>
          <a:off x="22764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0.442</cdr:x>
      <cdr:y>0.7895</cdr:y>
    </cdr:from>
    <cdr:to>
      <cdr:x>0.48025</cdr:x>
      <cdr:y>0.84325</cdr:y>
    </cdr:to>
    <cdr:sp>
      <cdr:nvSpPr>
        <cdr:cNvPr id="6" name="TextBox 6"/>
        <cdr:cNvSpPr txBox="1">
          <a:spLocks noChangeArrowheads="1"/>
        </cdr:cNvSpPr>
      </cdr:nvSpPr>
      <cdr:spPr>
        <a:xfrm>
          <a:off x="2638425" y="22383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0.52075</cdr:x>
      <cdr:y>0.74675</cdr:y>
    </cdr:from>
    <cdr:to>
      <cdr:x>0.559</cdr:x>
      <cdr:y>0.8005</cdr:y>
    </cdr:to>
    <cdr:sp>
      <cdr:nvSpPr>
        <cdr:cNvPr id="7" name="TextBox 7"/>
        <cdr:cNvSpPr txBox="1">
          <a:spLocks noChangeArrowheads="1"/>
        </cdr:cNvSpPr>
      </cdr:nvSpPr>
      <cdr:spPr>
        <a:xfrm>
          <a:off x="31146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0.59525</cdr:x>
      <cdr:y>0.787</cdr:y>
    </cdr:from>
    <cdr:to>
      <cdr:x>0.6335</cdr:x>
      <cdr:y>0.84075</cdr:y>
    </cdr:to>
    <cdr:sp>
      <cdr:nvSpPr>
        <cdr:cNvPr id="8" name="TextBox 8"/>
        <cdr:cNvSpPr txBox="1">
          <a:spLocks noChangeArrowheads="1"/>
        </cdr:cNvSpPr>
      </cdr:nvSpPr>
      <cdr:spPr>
        <a:xfrm>
          <a:off x="35528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0.67425</cdr:x>
      <cdr:y>0.7755</cdr:y>
    </cdr:from>
    <cdr:to>
      <cdr:x>0.7125</cdr:x>
      <cdr:y>0.82925</cdr:y>
    </cdr:to>
    <cdr:sp>
      <cdr:nvSpPr>
        <cdr:cNvPr id="9" name="TextBox 9"/>
        <cdr:cNvSpPr txBox="1">
          <a:spLocks noChangeArrowheads="1"/>
        </cdr:cNvSpPr>
      </cdr:nvSpPr>
      <cdr:spPr>
        <a:xfrm>
          <a:off x="4029075" y="22002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0.74675</cdr:x>
      <cdr:y>0.78025</cdr:y>
    </cdr:from>
    <cdr:to>
      <cdr:x>0.785</cdr:x>
      <cdr:y>0.834</cdr:y>
    </cdr:to>
    <cdr:sp>
      <cdr:nvSpPr>
        <cdr:cNvPr id="10" name="TextBox 10"/>
        <cdr:cNvSpPr txBox="1">
          <a:spLocks noChangeArrowheads="1"/>
        </cdr:cNvSpPr>
      </cdr:nvSpPr>
      <cdr:spPr>
        <a:xfrm>
          <a:off x="4457700" y="22098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0.88475</cdr:x>
      <cdr:y>0.7755</cdr:y>
    </cdr:from>
    <cdr:to>
      <cdr:x>0.9325</cdr:x>
      <cdr:y>0.82925</cdr:y>
    </cdr:to>
    <cdr:sp>
      <cdr:nvSpPr>
        <cdr:cNvPr id="11" name="TextBox 11"/>
        <cdr:cNvSpPr txBox="1">
          <a:spLocks noChangeArrowheads="1"/>
        </cdr:cNvSpPr>
      </cdr:nvSpPr>
      <cdr:spPr>
        <a:xfrm>
          <a:off x="5286375" y="2200275"/>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152400</xdr:rowOff>
    </xdr:from>
    <xdr:to>
      <xdr:col>8</xdr:col>
      <xdr:colOff>47625</xdr:colOff>
      <xdr:row>13</xdr:row>
      <xdr:rowOff>38100</xdr:rowOff>
    </xdr:to>
    <xdr:graphicFrame>
      <xdr:nvGraphicFramePr>
        <xdr:cNvPr id="1" name="Chart 2"/>
        <xdr:cNvGraphicFramePr/>
      </xdr:nvGraphicFramePr>
      <xdr:xfrm>
        <a:off x="6096000" y="1524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cdr:x>
      <cdr:y>0.75275</cdr:y>
    </cdr:from>
    <cdr:to>
      <cdr:x>0.86175</cdr:x>
      <cdr:y>0.8095</cdr:y>
    </cdr:to>
    <cdr:sp>
      <cdr:nvSpPr>
        <cdr:cNvPr id="1" name="TextBox 1"/>
        <cdr:cNvSpPr txBox="1">
          <a:spLocks noChangeArrowheads="1"/>
        </cdr:cNvSpPr>
      </cdr:nvSpPr>
      <cdr:spPr>
        <a:xfrm>
          <a:off x="4867275" y="21431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0.139</cdr:x>
      <cdr:y>0.79175</cdr:y>
    </cdr:from>
    <cdr:to>
      <cdr:x>0.17725</cdr:x>
      <cdr:y>0.8485</cdr:y>
    </cdr:to>
    <cdr:sp>
      <cdr:nvSpPr>
        <cdr:cNvPr id="2" name="TextBox 2"/>
        <cdr:cNvSpPr txBox="1">
          <a:spLocks noChangeArrowheads="1"/>
        </cdr:cNvSpPr>
      </cdr:nvSpPr>
      <cdr:spPr>
        <a:xfrm>
          <a:off x="82867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0.21875</cdr:x>
      <cdr:y>0.75275</cdr:y>
    </cdr:from>
    <cdr:to>
      <cdr:x>0.257</cdr:x>
      <cdr:y>0.8095</cdr:y>
    </cdr:to>
    <cdr:sp>
      <cdr:nvSpPr>
        <cdr:cNvPr id="3" name="TextBox 3"/>
        <cdr:cNvSpPr txBox="1">
          <a:spLocks noChangeArrowheads="1"/>
        </cdr:cNvSpPr>
      </cdr:nvSpPr>
      <cdr:spPr>
        <a:xfrm>
          <a:off x="130492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0.29575</cdr:x>
      <cdr:y>0.79175</cdr:y>
    </cdr:from>
    <cdr:to>
      <cdr:x>0.334</cdr:x>
      <cdr:y>0.8485</cdr:y>
    </cdr:to>
    <cdr:sp>
      <cdr:nvSpPr>
        <cdr:cNvPr id="4" name="TextBox 4"/>
        <cdr:cNvSpPr txBox="1">
          <a:spLocks noChangeArrowheads="1"/>
        </cdr:cNvSpPr>
      </cdr:nvSpPr>
      <cdr:spPr>
        <a:xfrm>
          <a:off x="176212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0.381</cdr:x>
      <cdr:y>0.75275</cdr:y>
    </cdr:from>
    <cdr:to>
      <cdr:x>0.41925</cdr:x>
      <cdr:y>0.8095</cdr:y>
    </cdr:to>
    <cdr:sp>
      <cdr:nvSpPr>
        <cdr:cNvPr id="5" name="TextBox 5"/>
        <cdr:cNvSpPr txBox="1">
          <a:spLocks noChangeArrowheads="1"/>
        </cdr:cNvSpPr>
      </cdr:nvSpPr>
      <cdr:spPr>
        <a:xfrm>
          <a:off x="227647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0.442</cdr:x>
      <cdr:y>0.795</cdr:y>
    </cdr:from>
    <cdr:to>
      <cdr:x>0.48025</cdr:x>
      <cdr:y>0.85175</cdr:y>
    </cdr:to>
    <cdr:sp>
      <cdr:nvSpPr>
        <cdr:cNvPr id="6" name="TextBox 6"/>
        <cdr:cNvSpPr txBox="1">
          <a:spLocks noChangeArrowheads="1"/>
        </cdr:cNvSpPr>
      </cdr:nvSpPr>
      <cdr:spPr>
        <a:xfrm>
          <a:off x="2638425" y="22574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0.52</cdr:x>
      <cdr:y>0.75275</cdr:y>
    </cdr:from>
    <cdr:to>
      <cdr:x>0.55825</cdr:x>
      <cdr:y>0.8095</cdr:y>
    </cdr:to>
    <cdr:sp>
      <cdr:nvSpPr>
        <cdr:cNvPr id="7" name="TextBox 7"/>
        <cdr:cNvSpPr txBox="1">
          <a:spLocks noChangeArrowheads="1"/>
        </cdr:cNvSpPr>
      </cdr:nvSpPr>
      <cdr:spPr>
        <a:xfrm>
          <a:off x="31051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0.5935</cdr:x>
      <cdr:y>0.79175</cdr:y>
    </cdr:from>
    <cdr:to>
      <cdr:x>0.63175</cdr:x>
      <cdr:y>0.8485</cdr:y>
    </cdr:to>
    <cdr:sp>
      <cdr:nvSpPr>
        <cdr:cNvPr id="8" name="TextBox 8"/>
        <cdr:cNvSpPr txBox="1">
          <a:spLocks noChangeArrowheads="1"/>
        </cdr:cNvSpPr>
      </cdr:nvSpPr>
      <cdr:spPr>
        <a:xfrm>
          <a:off x="35433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0.6705</cdr:x>
      <cdr:y>0.78125</cdr:y>
    </cdr:from>
    <cdr:to>
      <cdr:x>0.70875</cdr:x>
      <cdr:y>0.838</cdr:y>
    </cdr:to>
    <cdr:sp>
      <cdr:nvSpPr>
        <cdr:cNvPr id="9" name="TextBox 9"/>
        <cdr:cNvSpPr txBox="1">
          <a:spLocks noChangeArrowheads="1"/>
        </cdr:cNvSpPr>
      </cdr:nvSpPr>
      <cdr:spPr>
        <a:xfrm>
          <a:off x="4010025"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cdr:x>
      <cdr:y>0.78075</cdr:y>
    </cdr:from>
    <cdr:to>
      <cdr:x>0.78425</cdr:x>
      <cdr:y>0.8375</cdr:y>
    </cdr:to>
    <cdr:sp>
      <cdr:nvSpPr>
        <cdr:cNvPr id="10" name="TextBox 10"/>
        <cdr:cNvSpPr txBox="1">
          <a:spLocks noChangeArrowheads="1"/>
        </cdr:cNvSpPr>
      </cdr:nvSpPr>
      <cdr:spPr>
        <a:xfrm>
          <a:off x="44577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0.88025</cdr:x>
      <cdr:y>0.78125</cdr:y>
    </cdr:from>
    <cdr:to>
      <cdr:x>0.928</cdr:x>
      <cdr:y>0.838</cdr:y>
    </cdr:to>
    <cdr:sp>
      <cdr:nvSpPr>
        <cdr:cNvPr id="11" name="TextBox 11"/>
        <cdr:cNvSpPr txBox="1">
          <a:spLocks noChangeArrowheads="1"/>
        </cdr:cNvSpPr>
      </cdr:nvSpPr>
      <cdr:spPr>
        <a:xfrm>
          <a:off x="5257800" y="22193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14</xdr:row>
      <xdr:rowOff>104775</xdr:rowOff>
    </xdr:from>
    <xdr:to>
      <xdr:col>4</xdr:col>
      <xdr:colOff>38100</xdr:colOff>
      <xdr:row>32</xdr:row>
      <xdr:rowOff>28575</xdr:rowOff>
    </xdr:to>
    <xdr:graphicFrame>
      <xdr:nvGraphicFramePr>
        <xdr:cNvPr id="1" name="Chart 11"/>
        <xdr:cNvGraphicFramePr/>
      </xdr:nvGraphicFramePr>
      <xdr:xfrm>
        <a:off x="514350" y="4095750"/>
        <a:ext cx="5981700" cy="283845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34</xdr:row>
      <xdr:rowOff>104775</xdr:rowOff>
    </xdr:from>
    <xdr:to>
      <xdr:col>4</xdr:col>
      <xdr:colOff>57150</xdr:colOff>
      <xdr:row>52</xdr:row>
      <xdr:rowOff>38100</xdr:rowOff>
    </xdr:to>
    <xdr:graphicFrame>
      <xdr:nvGraphicFramePr>
        <xdr:cNvPr id="2" name="Chart 12"/>
        <xdr:cNvGraphicFramePr/>
      </xdr:nvGraphicFramePr>
      <xdr:xfrm>
        <a:off x="533400" y="7334250"/>
        <a:ext cx="5981700" cy="2847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47625</xdr:rowOff>
    </xdr:to>
    <xdr:graphicFrame>
      <xdr:nvGraphicFramePr>
        <xdr:cNvPr id="1" name="Chart 2"/>
        <xdr:cNvGraphicFramePr/>
      </xdr:nvGraphicFramePr>
      <xdr:xfrm>
        <a:off x="6096000" y="333375"/>
        <a:ext cx="3333750" cy="2933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981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724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342900</xdr:rowOff>
    </xdr:from>
    <xdr:to>
      <xdr:col>8</xdr:col>
      <xdr:colOff>38100</xdr:colOff>
      <xdr:row>13</xdr:row>
      <xdr:rowOff>28575</xdr:rowOff>
    </xdr:to>
    <xdr:graphicFrame>
      <xdr:nvGraphicFramePr>
        <xdr:cNvPr id="1" name="Chart 3"/>
        <xdr:cNvGraphicFramePr/>
      </xdr:nvGraphicFramePr>
      <xdr:xfrm>
        <a:off x="6105525" y="342900"/>
        <a:ext cx="3314700" cy="34766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342900</xdr:rowOff>
    </xdr:from>
    <xdr:to>
      <xdr:col>8</xdr:col>
      <xdr:colOff>47625</xdr:colOff>
      <xdr:row>13</xdr:row>
      <xdr:rowOff>38100</xdr:rowOff>
    </xdr:to>
    <xdr:graphicFrame>
      <xdr:nvGraphicFramePr>
        <xdr:cNvPr id="1" name="Chart 2"/>
        <xdr:cNvGraphicFramePr/>
      </xdr:nvGraphicFramePr>
      <xdr:xfrm>
        <a:off x="6096000" y="3429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38100</xdr:rowOff>
    </xdr:to>
    <xdr:graphicFrame>
      <xdr:nvGraphicFramePr>
        <xdr:cNvPr id="1" name="Chart 2"/>
        <xdr:cNvGraphicFramePr/>
      </xdr:nvGraphicFramePr>
      <xdr:xfrm>
        <a:off x="6096000" y="333375"/>
        <a:ext cx="3333750" cy="2733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28"/>
  <sheetViews>
    <sheetView tabSelected="1" workbookViewId="0" topLeftCell="A1">
      <selection activeCell="D2" sqref="D2:H13"/>
    </sheetView>
  </sheetViews>
  <sheetFormatPr defaultColWidth="9.140625" defaultRowHeight="12.75"/>
  <cols>
    <col min="1" max="1" width="80.7109375" style="72" customWidth="1"/>
    <col min="2" max="2" width="8.7109375" style="23" customWidth="1"/>
    <col min="3" max="3" width="2.7109375" style="33" customWidth="1"/>
    <col min="4" max="8" width="9.7109375" style="33" customWidth="1"/>
    <col min="9" max="16384" width="8.8515625" style="33" customWidth="1"/>
  </cols>
  <sheetData>
    <row r="1" ht="15">
      <c r="A1" s="73" t="s">
        <v>183</v>
      </c>
    </row>
    <row r="2" spans="1:2" s="53" customFormat="1" ht="14.25">
      <c r="A2" s="51" t="s">
        <v>677</v>
      </c>
      <c r="B2" s="52">
        <f>SUM(B3+B57+B74+B98+B115)/5</f>
        <v>0</v>
      </c>
    </row>
    <row r="3" spans="1:2" s="53" customFormat="1" ht="14.25">
      <c r="A3" s="54" t="s">
        <v>109</v>
      </c>
      <c r="B3" s="55">
        <f>SUM(B4+B21+B33+B46)/4</f>
        <v>0</v>
      </c>
    </row>
    <row r="4" spans="1:2" s="58" customFormat="1" ht="30">
      <c r="A4" s="56" t="s">
        <v>1249</v>
      </c>
      <c r="B4" s="57">
        <f>SUM(B6+B7+B8+B9+B10+B11+B12+B18+B19+B20)/10</f>
        <v>0</v>
      </c>
    </row>
    <row r="5" spans="1:2" s="58" customFormat="1" ht="15">
      <c r="A5" s="59" t="s">
        <v>730</v>
      </c>
      <c r="B5" s="57"/>
    </row>
    <row r="6" spans="1:3" ht="15">
      <c r="A6" s="59" t="s">
        <v>554</v>
      </c>
      <c r="B6" s="145">
        <v>0</v>
      </c>
      <c r="C6"/>
    </row>
    <row r="7" spans="1:2" ht="15">
      <c r="A7" s="59" t="s">
        <v>555</v>
      </c>
      <c r="B7" s="145">
        <v>0</v>
      </c>
    </row>
    <row r="8" spans="1:2" ht="15">
      <c r="A8" s="59" t="s">
        <v>556</v>
      </c>
      <c r="B8" s="145">
        <v>0</v>
      </c>
    </row>
    <row r="9" spans="1:2" ht="30">
      <c r="A9" s="59" t="s">
        <v>1208</v>
      </c>
      <c r="B9" s="145">
        <v>0</v>
      </c>
    </row>
    <row r="10" spans="1:2" ht="30">
      <c r="A10" s="59" t="s">
        <v>557</v>
      </c>
      <c r="B10" s="145">
        <v>0</v>
      </c>
    </row>
    <row r="11" spans="1:2" ht="30">
      <c r="A11" s="59" t="s">
        <v>558</v>
      </c>
      <c r="B11" s="145">
        <v>0</v>
      </c>
    </row>
    <row r="12" spans="1:2" ht="15" hidden="1">
      <c r="A12" s="59"/>
      <c r="B12" s="147">
        <f>(B13*0.2)+(B14*0.8)</f>
        <v>0</v>
      </c>
    </row>
    <row r="13" spans="1:2" ht="45">
      <c r="A13" s="59" t="s">
        <v>559</v>
      </c>
      <c r="B13" s="145">
        <v>0</v>
      </c>
    </row>
    <row r="14" spans="1:2" ht="15">
      <c r="A14" s="60" t="s">
        <v>731</v>
      </c>
      <c r="B14" s="61">
        <f>(B15+B16+B17)/3</f>
        <v>0</v>
      </c>
    </row>
    <row r="15" spans="1:2" ht="15.75" customHeight="1">
      <c r="A15" s="60" t="s">
        <v>560</v>
      </c>
      <c r="B15" s="145">
        <v>0</v>
      </c>
    </row>
    <row r="16" spans="1:2" ht="45">
      <c r="A16" s="60" t="s">
        <v>393</v>
      </c>
      <c r="B16" s="145">
        <v>0</v>
      </c>
    </row>
    <row r="17" spans="1:2" ht="45">
      <c r="A17" s="60" t="s">
        <v>394</v>
      </c>
      <c r="B17" s="145">
        <v>0</v>
      </c>
    </row>
    <row r="18" spans="1:2" ht="30">
      <c r="A18" s="59" t="s">
        <v>395</v>
      </c>
      <c r="B18" s="145">
        <v>0</v>
      </c>
    </row>
    <row r="19" spans="1:2" ht="30">
      <c r="A19" s="59" t="s">
        <v>396</v>
      </c>
      <c r="B19" s="145">
        <v>0</v>
      </c>
    </row>
    <row r="20" spans="1:2" ht="30.75" customHeight="1">
      <c r="A20" s="59" t="s">
        <v>504</v>
      </c>
      <c r="B20" s="145">
        <v>0</v>
      </c>
    </row>
    <row r="21" spans="1:2" s="58" customFormat="1" ht="30">
      <c r="A21" s="56" t="s">
        <v>366</v>
      </c>
      <c r="B21" s="57">
        <f>SUM(B23:B32)/10</f>
        <v>0</v>
      </c>
    </row>
    <row r="22" spans="1:2" s="58" customFormat="1" ht="15">
      <c r="A22" s="59" t="s">
        <v>732</v>
      </c>
      <c r="B22" s="57"/>
    </row>
    <row r="23" spans="1:2" ht="15">
      <c r="A23" s="59" t="s">
        <v>367</v>
      </c>
      <c r="B23" s="145">
        <v>0</v>
      </c>
    </row>
    <row r="24" spans="1:2" ht="15">
      <c r="A24" s="59" t="s">
        <v>368</v>
      </c>
      <c r="B24" s="145">
        <v>0</v>
      </c>
    </row>
    <row r="25" spans="1:2" ht="15">
      <c r="A25" s="59" t="s">
        <v>369</v>
      </c>
      <c r="B25" s="145">
        <v>0</v>
      </c>
    </row>
    <row r="26" spans="1:2" ht="15">
      <c r="A26" s="59" t="s">
        <v>370</v>
      </c>
      <c r="B26" s="145">
        <v>0</v>
      </c>
    </row>
    <row r="27" spans="1:2" ht="15">
      <c r="A27" s="59" t="s">
        <v>371</v>
      </c>
      <c r="B27" s="145">
        <v>0</v>
      </c>
    </row>
    <row r="28" spans="1:2" ht="15">
      <c r="A28" s="59" t="s">
        <v>372</v>
      </c>
      <c r="B28" s="145">
        <v>0</v>
      </c>
    </row>
    <row r="29" spans="1:2" ht="15">
      <c r="A29" s="59" t="s">
        <v>373</v>
      </c>
      <c r="B29" s="145">
        <v>0</v>
      </c>
    </row>
    <row r="30" spans="1:2" ht="15">
      <c r="A30" s="59" t="s">
        <v>505</v>
      </c>
      <c r="B30" s="145">
        <v>0</v>
      </c>
    </row>
    <row r="31" spans="1:2" ht="15">
      <c r="A31" s="59" t="s">
        <v>506</v>
      </c>
      <c r="B31" s="145">
        <v>0</v>
      </c>
    </row>
    <row r="32" spans="1:2" ht="15">
      <c r="A32" s="59" t="s">
        <v>374</v>
      </c>
      <c r="B32" s="145">
        <v>0</v>
      </c>
    </row>
    <row r="33" spans="1:2" s="58" customFormat="1" ht="15">
      <c r="A33" s="62" t="s">
        <v>375</v>
      </c>
      <c r="B33" s="57">
        <f>SUM(B35:B45)/11</f>
        <v>0</v>
      </c>
    </row>
    <row r="34" spans="1:2" s="58" customFormat="1" ht="15">
      <c r="A34" s="63" t="s">
        <v>733</v>
      </c>
      <c r="B34" s="57"/>
    </row>
    <row r="35" spans="1:2" ht="15">
      <c r="A35" s="63" t="s">
        <v>1176</v>
      </c>
      <c r="B35" s="145">
        <v>0</v>
      </c>
    </row>
    <row r="36" spans="1:2" ht="15">
      <c r="A36" s="63" t="s">
        <v>1177</v>
      </c>
      <c r="B36" s="145">
        <v>0</v>
      </c>
    </row>
    <row r="37" spans="1:2" ht="15">
      <c r="A37" s="63" t="s">
        <v>1178</v>
      </c>
      <c r="B37" s="145">
        <v>0</v>
      </c>
    </row>
    <row r="38" spans="1:2" ht="15">
      <c r="A38" s="63" t="s">
        <v>1179</v>
      </c>
      <c r="B38" s="145">
        <v>0</v>
      </c>
    </row>
    <row r="39" spans="1:2" ht="15">
      <c r="A39" s="63" t="s">
        <v>1180</v>
      </c>
      <c r="B39" s="145">
        <v>0</v>
      </c>
    </row>
    <row r="40" spans="1:2" ht="15">
      <c r="A40" s="63" t="s">
        <v>1181</v>
      </c>
      <c r="B40" s="145">
        <v>0</v>
      </c>
    </row>
    <row r="41" spans="1:2" ht="60">
      <c r="A41" s="59" t="s">
        <v>494</v>
      </c>
      <c r="B41" s="145">
        <v>0</v>
      </c>
    </row>
    <row r="42" spans="1:2" ht="15">
      <c r="A42" s="63" t="s">
        <v>491</v>
      </c>
      <c r="B42" s="145">
        <v>0</v>
      </c>
    </row>
    <row r="43" spans="1:2" ht="15">
      <c r="A43" s="63" t="s">
        <v>492</v>
      </c>
      <c r="B43" s="145">
        <v>0</v>
      </c>
    </row>
    <row r="44" spans="1:2" ht="30">
      <c r="A44" s="63" t="s">
        <v>493</v>
      </c>
      <c r="B44" s="145">
        <v>0</v>
      </c>
    </row>
    <row r="45" spans="1:2" ht="15">
      <c r="A45" s="63" t="s">
        <v>110</v>
      </c>
      <c r="B45" s="145">
        <v>0</v>
      </c>
    </row>
    <row r="46" spans="1:2" s="58" customFormat="1" ht="15">
      <c r="A46" s="62" t="s">
        <v>495</v>
      </c>
      <c r="B46" s="57">
        <f>SUM(B48:B55)/8</f>
        <v>0</v>
      </c>
    </row>
    <row r="47" spans="1:2" s="58" customFormat="1" ht="15">
      <c r="A47" s="63" t="s">
        <v>987</v>
      </c>
      <c r="B47" s="57"/>
    </row>
    <row r="48" spans="1:2" ht="15">
      <c r="A48" s="63" t="s">
        <v>496</v>
      </c>
      <c r="B48" s="145">
        <v>0</v>
      </c>
    </row>
    <row r="49" spans="1:2" ht="14.25" customHeight="1">
      <c r="A49" s="63" t="s">
        <v>497</v>
      </c>
      <c r="B49" s="145">
        <v>0</v>
      </c>
    </row>
    <row r="50" spans="1:2" ht="15">
      <c r="A50" s="63" t="s">
        <v>498</v>
      </c>
      <c r="B50" s="145">
        <v>0</v>
      </c>
    </row>
    <row r="51" spans="1:2" ht="45">
      <c r="A51" s="63" t="s">
        <v>499</v>
      </c>
      <c r="B51" s="145">
        <v>0</v>
      </c>
    </row>
    <row r="52" spans="1:2" ht="30">
      <c r="A52" s="63" t="s">
        <v>1147</v>
      </c>
      <c r="B52" s="145">
        <v>0</v>
      </c>
    </row>
    <row r="53" spans="1:2" ht="45">
      <c r="A53" s="63" t="s">
        <v>565</v>
      </c>
      <c r="B53" s="145">
        <v>0</v>
      </c>
    </row>
    <row r="54" spans="1:2" ht="30">
      <c r="A54" s="63" t="s">
        <v>1011</v>
      </c>
      <c r="B54" s="145">
        <v>0</v>
      </c>
    </row>
    <row r="55" spans="1:2" ht="30">
      <c r="A55" s="63" t="s">
        <v>1012</v>
      </c>
      <c r="B55" s="145">
        <v>0</v>
      </c>
    </row>
    <row r="56" ht="15.75" thickBot="1">
      <c r="A56" s="63"/>
    </row>
    <row r="57" spans="1:2" s="53" customFormat="1" ht="15" thickBot="1">
      <c r="A57" s="64" t="s">
        <v>778</v>
      </c>
      <c r="B57" s="65">
        <f>SUM(B58+B64)/2</f>
        <v>0</v>
      </c>
    </row>
    <row r="58" spans="1:2" s="58" customFormat="1" ht="30">
      <c r="A58" s="62" t="s">
        <v>487</v>
      </c>
      <c r="B58" s="57">
        <f>SUM(B60:B63)/4</f>
        <v>0</v>
      </c>
    </row>
    <row r="59" spans="1:2" s="58" customFormat="1" ht="15">
      <c r="A59" s="63" t="s">
        <v>1221</v>
      </c>
      <c r="B59" s="57"/>
    </row>
    <row r="60" spans="1:2" ht="15">
      <c r="A60" s="63" t="s">
        <v>488</v>
      </c>
      <c r="B60" s="145">
        <v>0</v>
      </c>
    </row>
    <row r="61" spans="1:2" ht="30">
      <c r="A61" s="63" t="s">
        <v>489</v>
      </c>
      <c r="B61" s="145">
        <v>0</v>
      </c>
    </row>
    <row r="62" spans="1:2" ht="30">
      <c r="A62" s="63" t="s">
        <v>1155</v>
      </c>
      <c r="B62" s="145">
        <v>0</v>
      </c>
    </row>
    <row r="63" spans="1:2" ht="30">
      <c r="A63" s="63" t="s">
        <v>1156</v>
      </c>
      <c r="B63" s="145">
        <v>0</v>
      </c>
    </row>
    <row r="64" spans="1:2" s="58" customFormat="1" ht="30">
      <c r="A64" s="62" t="s">
        <v>376</v>
      </c>
      <c r="B64" s="57">
        <f>SUM(B66:B69)/4</f>
        <v>0</v>
      </c>
    </row>
    <row r="65" spans="1:2" s="58" customFormat="1" ht="15">
      <c r="A65" s="63" t="s">
        <v>1223</v>
      </c>
      <c r="B65" s="57"/>
    </row>
    <row r="66" spans="1:2" ht="30">
      <c r="A66" s="63" t="s">
        <v>377</v>
      </c>
      <c r="B66" s="145">
        <v>0</v>
      </c>
    </row>
    <row r="67" spans="1:2" ht="30">
      <c r="A67" s="63" t="s">
        <v>378</v>
      </c>
      <c r="B67" s="145">
        <v>0</v>
      </c>
    </row>
    <row r="68" spans="1:2" ht="30">
      <c r="A68" s="63" t="s">
        <v>379</v>
      </c>
      <c r="B68" s="145">
        <v>0</v>
      </c>
    </row>
    <row r="69" spans="1:2" ht="15" hidden="1">
      <c r="A69" s="63"/>
      <c r="B69" s="147">
        <f>(B70*0.2)+(B72*0.8)</f>
        <v>0</v>
      </c>
    </row>
    <row r="70" spans="1:2" ht="15">
      <c r="A70" s="63" t="s">
        <v>1232</v>
      </c>
      <c r="B70" s="145">
        <v>0</v>
      </c>
    </row>
    <row r="71" spans="1:2" ht="15" hidden="1">
      <c r="A71" s="63"/>
      <c r="B71" s="33"/>
    </row>
    <row r="72" spans="1:2" ht="30">
      <c r="A72" s="66" t="s">
        <v>1233</v>
      </c>
      <c r="B72" s="145">
        <v>0</v>
      </c>
    </row>
    <row r="73" ht="15.75" thickBot="1">
      <c r="A73" s="66"/>
    </row>
    <row r="74" spans="1:2" s="53" customFormat="1" ht="15" thickBot="1">
      <c r="A74" s="64" t="s">
        <v>779</v>
      </c>
      <c r="B74" s="65">
        <f>SUM(B75+B86)/2</f>
        <v>0</v>
      </c>
    </row>
    <row r="75" spans="1:2" s="58" customFormat="1" ht="30">
      <c r="A75" s="62" t="s">
        <v>1234</v>
      </c>
      <c r="B75" s="57">
        <f>SUM(B77:B85)/9</f>
        <v>0</v>
      </c>
    </row>
    <row r="76" spans="1:2" s="58" customFormat="1" ht="15">
      <c r="A76" s="63" t="s">
        <v>1222</v>
      </c>
      <c r="B76" s="57"/>
    </row>
    <row r="77" spans="1:2" ht="15">
      <c r="A77" s="63" t="s">
        <v>1235</v>
      </c>
      <c r="B77" s="145">
        <v>0</v>
      </c>
    </row>
    <row r="78" spans="1:2" ht="17.25" customHeight="1">
      <c r="A78" s="63" t="s">
        <v>1236</v>
      </c>
      <c r="B78" s="145">
        <v>0</v>
      </c>
    </row>
    <row r="79" spans="1:2" ht="15">
      <c r="A79" s="63" t="s">
        <v>705</v>
      </c>
      <c r="B79" s="145">
        <v>0</v>
      </c>
    </row>
    <row r="80" spans="1:2" ht="15">
      <c r="A80" s="63" t="s">
        <v>121</v>
      </c>
      <c r="B80" s="145">
        <v>0</v>
      </c>
    </row>
    <row r="81" spans="1:2" ht="30">
      <c r="A81" s="63" t="s">
        <v>122</v>
      </c>
      <c r="B81" s="145">
        <v>0</v>
      </c>
    </row>
    <row r="82" spans="1:2" ht="45">
      <c r="A82" s="63" t="s">
        <v>123</v>
      </c>
      <c r="B82" s="145">
        <v>0</v>
      </c>
    </row>
    <row r="83" spans="1:2" ht="30">
      <c r="A83" s="63" t="s">
        <v>124</v>
      </c>
      <c r="B83" s="145">
        <v>0</v>
      </c>
    </row>
    <row r="84" spans="1:2" ht="30">
      <c r="A84" s="63" t="s">
        <v>125</v>
      </c>
      <c r="B84" s="145">
        <v>0</v>
      </c>
    </row>
    <row r="85" spans="1:2" ht="15">
      <c r="A85" s="63" t="s">
        <v>111</v>
      </c>
      <c r="B85" s="145">
        <v>0</v>
      </c>
    </row>
    <row r="86" spans="1:2" s="58" customFormat="1" ht="30">
      <c r="A86" s="62" t="s">
        <v>508</v>
      </c>
      <c r="B86" s="57">
        <f>SUM(B88:B96)/9</f>
        <v>0</v>
      </c>
    </row>
    <row r="87" spans="1:2" s="58" customFormat="1" ht="15">
      <c r="A87" s="63" t="s">
        <v>1222</v>
      </c>
      <c r="B87" s="57"/>
    </row>
    <row r="88" spans="1:2" ht="15">
      <c r="A88" s="63" t="s">
        <v>52</v>
      </c>
      <c r="B88" s="145">
        <v>0</v>
      </c>
    </row>
    <row r="89" spans="1:2" ht="15">
      <c r="A89" s="63" t="s">
        <v>53</v>
      </c>
      <c r="B89" s="145">
        <v>0</v>
      </c>
    </row>
    <row r="90" spans="1:2" ht="15">
      <c r="A90" s="63" t="s">
        <v>54</v>
      </c>
      <c r="B90" s="145">
        <v>0</v>
      </c>
    </row>
    <row r="91" spans="1:2" ht="30">
      <c r="A91" s="63" t="s">
        <v>55</v>
      </c>
      <c r="B91" s="145">
        <v>0</v>
      </c>
    </row>
    <row r="92" spans="1:2" ht="15">
      <c r="A92" s="63" t="s">
        <v>56</v>
      </c>
      <c r="B92" s="145">
        <v>0</v>
      </c>
    </row>
    <row r="93" spans="1:2" ht="30">
      <c r="A93" s="63" t="s">
        <v>57</v>
      </c>
      <c r="B93" s="145">
        <v>0</v>
      </c>
    </row>
    <row r="94" spans="1:2" ht="15">
      <c r="A94" s="63" t="s">
        <v>58</v>
      </c>
      <c r="B94" s="145">
        <v>0</v>
      </c>
    </row>
    <row r="95" spans="1:2" ht="15">
      <c r="A95" s="63" t="s">
        <v>59</v>
      </c>
      <c r="B95" s="145">
        <v>0</v>
      </c>
    </row>
    <row r="96" spans="1:2" ht="15">
      <c r="A96" s="63" t="s">
        <v>507</v>
      </c>
      <c r="B96" s="145">
        <v>0</v>
      </c>
    </row>
    <row r="97" ht="15.75" thickBot="1">
      <c r="A97" s="63"/>
    </row>
    <row r="98" spans="1:2" s="68" customFormat="1" ht="15" thickBot="1">
      <c r="A98" s="64" t="s">
        <v>435</v>
      </c>
      <c r="B98" s="67">
        <f>SUM(B99)</f>
        <v>0</v>
      </c>
    </row>
    <row r="99" spans="1:2" ht="30">
      <c r="A99" s="62" t="s">
        <v>663</v>
      </c>
      <c r="B99" s="69">
        <f>SUM(B101:B113)/13</f>
        <v>0</v>
      </c>
    </row>
    <row r="100" spans="1:2" ht="15">
      <c r="A100" s="63" t="s">
        <v>987</v>
      </c>
      <c r="B100" s="69"/>
    </row>
    <row r="101" spans="1:2" ht="30">
      <c r="A101" s="63" t="s">
        <v>1141</v>
      </c>
      <c r="B101" s="145">
        <v>0</v>
      </c>
    </row>
    <row r="102" spans="1:2" ht="30">
      <c r="A102" s="63" t="s">
        <v>670</v>
      </c>
      <c r="B102" s="145">
        <v>0</v>
      </c>
    </row>
    <row r="103" spans="1:2" ht="15.75" customHeight="1">
      <c r="A103" s="63" t="s">
        <v>671</v>
      </c>
      <c r="B103" s="145">
        <v>0</v>
      </c>
    </row>
    <row r="104" spans="1:2" ht="15">
      <c r="A104" s="63" t="s">
        <v>112</v>
      </c>
      <c r="B104" s="145">
        <v>0</v>
      </c>
    </row>
    <row r="105" spans="1:2" ht="30">
      <c r="A105" s="63" t="s">
        <v>672</v>
      </c>
      <c r="B105" s="145">
        <v>0</v>
      </c>
    </row>
    <row r="106" spans="1:2" ht="15">
      <c r="A106" s="63" t="s">
        <v>63</v>
      </c>
      <c r="B106" s="145">
        <v>0</v>
      </c>
    </row>
    <row r="107" spans="1:2" ht="15">
      <c r="A107" s="63" t="s">
        <v>64</v>
      </c>
      <c r="B107" s="145">
        <v>0</v>
      </c>
    </row>
    <row r="108" spans="1:2" ht="30">
      <c r="A108" s="63" t="s">
        <v>65</v>
      </c>
      <c r="B108" s="145">
        <v>0</v>
      </c>
    </row>
    <row r="109" spans="1:2" ht="30">
      <c r="A109" s="63" t="s">
        <v>66</v>
      </c>
      <c r="B109" s="145">
        <v>0</v>
      </c>
    </row>
    <row r="110" spans="1:2" ht="15">
      <c r="A110" s="63" t="s">
        <v>899</v>
      </c>
      <c r="B110" s="145">
        <v>0</v>
      </c>
    </row>
    <row r="111" spans="1:2" ht="30">
      <c r="A111" s="63" t="s">
        <v>433</v>
      </c>
      <c r="B111" s="145">
        <v>0</v>
      </c>
    </row>
    <row r="112" spans="1:2" ht="30">
      <c r="A112" s="63" t="s">
        <v>434</v>
      </c>
      <c r="B112" s="145">
        <v>0</v>
      </c>
    </row>
    <row r="113" spans="1:2" ht="30">
      <c r="A113" s="63" t="s">
        <v>113</v>
      </c>
      <c r="B113" s="145">
        <v>0</v>
      </c>
    </row>
    <row r="114" ht="15.75" thickBot="1">
      <c r="A114" s="63"/>
    </row>
    <row r="115" spans="1:2" s="71" customFormat="1" ht="15" thickBot="1">
      <c r="A115" s="64" t="s">
        <v>49</v>
      </c>
      <c r="B115" s="70">
        <f>SUM(B116+B122)/2</f>
        <v>0</v>
      </c>
    </row>
    <row r="116" spans="1:2" s="58" customFormat="1" ht="30">
      <c r="A116" s="62" t="s">
        <v>436</v>
      </c>
      <c r="B116" s="57">
        <f>SUM(B118:B121)/4</f>
        <v>0</v>
      </c>
    </row>
    <row r="117" spans="1:2" s="58" customFormat="1" ht="15">
      <c r="A117" s="63" t="s">
        <v>870</v>
      </c>
      <c r="B117" s="57"/>
    </row>
    <row r="118" spans="1:2" ht="30">
      <c r="A118" s="63" t="s">
        <v>437</v>
      </c>
      <c r="B118" s="145">
        <v>0</v>
      </c>
    </row>
    <row r="119" spans="1:2" ht="30">
      <c r="A119" s="63" t="s">
        <v>886</v>
      </c>
      <c r="B119" s="145">
        <v>0</v>
      </c>
    </row>
    <row r="120" spans="1:2" ht="30">
      <c r="A120" s="63" t="s">
        <v>887</v>
      </c>
      <c r="B120" s="145">
        <v>0</v>
      </c>
    </row>
    <row r="121" spans="1:2" ht="30">
      <c r="A121" s="63" t="s">
        <v>888</v>
      </c>
      <c r="B121" s="145">
        <v>0</v>
      </c>
    </row>
    <row r="122" spans="1:2" s="58" customFormat="1" ht="31.5" customHeight="1">
      <c r="A122" s="62" t="s">
        <v>889</v>
      </c>
      <c r="B122" s="57">
        <f>SUM(B124:B126)/3</f>
        <v>0</v>
      </c>
    </row>
    <row r="123" spans="1:2" s="58" customFormat="1" ht="15">
      <c r="A123" s="63" t="s">
        <v>538</v>
      </c>
      <c r="B123" s="57"/>
    </row>
    <row r="124" spans="1:2" ht="15">
      <c r="A124" s="63" t="s">
        <v>50</v>
      </c>
      <c r="B124" s="145">
        <v>0</v>
      </c>
    </row>
    <row r="125" spans="1:2" ht="15">
      <c r="A125" s="63" t="s">
        <v>51</v>
      </c>
      <c r="B125" s="145">
        <v>0</v>
      </c>
    </row>
    <row r="126" spans="1:2" ht="15" hidden="1">
      <c r="A126" s="63"/>
      <c r="B126" s="147">
        <f>(B127*0.2)+(B128*0.8)</f>
        <v>0</v>
      </c>
    </row>
    <row r="127" spans="1:2" ht="45">
      <c r="A127" s="63" t="s">
        <v>1206</v>
      </c>
      <c r="B127" s="145">
        <v>0</v>
      </c>
    </row>
    <row r="128" spans="1:2" ht="30">
      <c r="A128" s="66" t="s">
        <v>1207</v>
      </c>
      <c r="B128" s="145">
        <v>0</v>
      </c>
    </row>
  </sheetData>
  <sheetProtection password="C1CD" sheet="1" objects="1" scenarios="1"/>
  <dataValidations count="1">
    <dataValidation type="whole" allowBlank="1" showErrorMessage="1" promptTitle="ERROR" prompt="Valor solo puede ser 0 o 1!" errorTitle="ERROR" error="Valor solo puede ser 0 o 1!" sqref="B127:B128 B15:B20 B23:B32 B35:B45 B48:B55 B60:B63 B13 B77:B85 B88:B96 B101:B113 B118:B121 B6:B11 B66:B68 B124:B125 B70 B72">
      <formula1>0</formula1>
      <formula2>1</formula2>
    </dataValidation>
  </dataValidations>
  <printOptions/>
  <pageMargins left="0.65" right="0.4" top="0.75" bottom="0.69" header="0.3" footer="0"/>
  <pageSetup horizontalDpi="300" verticalDpi="300" orientation="portrait" r:id="rId2"/>
  <headerFooter alignWithMargins="0">
    <oddHeader>&amp;C&amp;12FESP 1</oddHeader>
    <oddFooter>&amp;L&amp;"Times New Roman,Regular"&amp;9Anexo 1: Matriz para recolección de respuestas al instrumento de medición FESP&amp;R&amp;"Times New Roman,Regular"&amp;9Page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I121"/>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15">
      <c r="A1" s="73" t="s">
        <v>232</v>
      </c>
    </row>
    <row r="2" spans="1:2" s="53" customFormat="1" ht="14.25">
      <c r="A2" s="51" t="s">
        <v>762</v>
      </c>
      <c r="B2" s="74">
        <f>(B3+B29+B59)/3</f>
        <v>0</v>
      </c>
    </row>
    <row r="3" spans="1:2" s="53" customFormat="1" ht="14.25">
      <c r="A3" s="54" t="s">
        <v>1192</v>
      </c>
      <c r="B3" s="75">
        <f>(B4+B17)/2</f>
        <v>0</v>
      </c>
    </row>
    <row r="4" spans="1:9" s="77" customFormat="1" ht="15">
      <c r="A4" s="56" t="s">
        <v>37</v>
      </c>
      <c r="B4" s="76">
        <f>SUM(B6:B16)/10</f>
        <v>0</v>
      </c>
      <c r="C4" s="58"/>
      <c r="D4" s="58"/>
      <c r="E4" s="58"/>
      <c r="F4" s="58"/>
      <c r="G4" s="58"/>
      <c r="H4" s="58"/>
      <c r="I4" s="58"/>
    </row>
    <row r="5" spans="1:9" s="85" customFormat="1" ht="15">
      <c r="A5" s="59" t="s">
        <v>1071</v>
      </c>
      <c r="B5" s="78"/>
      <c r="C5" s="58"/>
      <c r="D5" s="58"/>
      <c r="E5" s="58"/>
      <c r="F5" s="58"/>
      <c r="G5" s="58"/>
      <c r="H5" s="58"/>
      <c r="I5" s="58"/>
    </row>
    <row r="6" spans="1:9" s="85" customFormat="1" ht="30">
      <c r="A6" s="59" t="s">
        <v>265</v>
      </c>
      <c r="B6" s="145">
        <v>0</v>
      </c>
      <c r="C6" s="33"/>
      <c r="D6" s="33"/>
      <c r="E6" s="33"/>
      <c r="F6" s="33"/>
      <c r="G6" s="33"/>
      <c r="H6" s="33"/>
      <c r="I6" s="33"/>
    </row>
    <row r="7" spans="1:9" s="85" customFormat="1" ht="30">
      <c r="A7" s="59" t="s">
        <v>266</v>
      </c>
      <c r="B7" s="145">
        <v>0</v>
      </c>
      <c r="C7" s="33"/>
      <c r="D7" s="33"/>
      <c r="E7" s="33"/>
      <c r="F7" s="33"/>
      <c r="G7" s="33"/>
      <c r="H7" s="33"/>
      <c r="I7" s="33"/>
    </row>
    <row r="8" spans="1:9" s="85" customFormat="1" ht="30">
      <c r="A8" s="59" t="s">
        <v>418</v>
      </c>
      <c r="B8" s="145">
        <v>0</v>
      </c>
      <c r="C8" s="33"/>
      <c r="D8" s="33"/>
      <c r="E8" s="33"/>
      <c r="F8" s="33"/>
      <c r="G8" s="33"/>
      <c r="H8" s="33"/>
      <c r="I8" s="33"/>
    </row>
    <row r="9" spans="1:9" s="85" customFormat="1" ht="30">
      <c r="A9" s="59" t="s">
        <v>419</v>
      </c>
      <c r="B9" s="145">
        <v>0</v>
      </c>
      <c r="C9" s="33"/>
      <c r="D9" s="33"/>
      <c r="E9" s="33"/>
      <c r="F9" s="33"/>
      <c r="G9" s="33"/>
      <c r="H9" s="33"/>
      <c r="I9" s="33"/>
    </row>
    <row r="10" spans="1:9" s="86" customFormat="1" ht="30">
      <c r="A10" s="59" t="s">
        <v>420</v>
      </c>
      <c r="B10" s="145">
        <v>0</v>
      </c>
      <c r="C10" s="33"/>
      <c r="D10" s="33"/>
      <c r="E10" s="33"/>
      <c r="F10" s="33"/>
      <c r="G10" s="33"/>
      <c r="H10" s="33"/>
      <c r="I10" s="33"/>
    </row>
    <row r="11" spans="1:9" s="85" customFormat="1" ht="30">
      <c r="A11" s="59" t="s">
        <v>33</v>
      </c>
      <c r="B11" s="145">
        <v>0</v>
      </c>
      <c r="C11" s="33"/>
      <c r="D11" s="33"/>
      <c r="E11" s="33"/>
      <c r="F11" s="33"/>
      <c r="G11" s="33"/>
      <c r="H11" s="33"/>
      <c r="I11" s="33"/>
    </row>
    <row r="12" spans="1:9" s="85" customFormat="1" ht="15" hidden="1">
      <c r="A12" s="59"/>
      <c r="B12" s="33"/>
      <c r="C12" s="33"/>
      <c r="D12" s="33"/>
      <c r="E12" s="33"/>
      <c r="F12" s="33"/>
      <c r="G12" s="33"/>
      <c r="H12" s="33"/>
      <c r="I12" s="33"/>
    </row>
    <row r="13" spans="1:9" s="87" customFormat="1" ht="30">
      <c r="A13" s="59" t="s">
        <v>34</v>
      </c>
      <c r="B13" s="145">
        <v>0</v>
      </c>
      <c r="C13" s="33"/>
      <c r="D13" s="33"/>
      <c r="E13" s="33"/>
      <c r="F13" s="33"/>
      <c r="G13" s="33"/>
      <c r="H13" s="33"/>
      <c r="I13" s="33"/>
    </row>
    <row r="14" spans="1:9" s="87" customFormat="1" ht="30">
      <c r="A14" s="59" t="s">
        <v>35</v>
      </c>
      <c r="B14" s="145">
        <v>0</v>
      </c>
      <c r="C14" s="33"/>
      <c r="D14" s="33"/>
      <c r="E14" s="33"/>
      <c r="F14" s="33"/>
      <c r="G14" s="33"/>
      <c r="H14" s="33"/>
      <c r="I14" s="33"/>
    </row>
    <row r="15" spans="1:9" s="77" customFormat="1" ht="30">
      <c r="A15" s="59" t="s">
        <v>36</v>
      </c>
      <c r="B15" s="145">
        <v>0</v>
      </c>
      <c r="C15" s="33"/>
      <c r="D15" s="33"/>
      <c r="E15" s="33"/>
      <c r="F15" s="33"/>
      <c r="G15" s="33"/>
      <c r="H15" s="33"/>
      <c r="I15" s="33"/>
    </row>
    <row r="16" spans="1:9" s="77" customFormat="1" ht="30">
      <c r="A16" s="59" t="s">
        <v>799</v>
      </c>
      <c r="B16" s="145">
        <v>0</v>
      </c>
      <c r="C16" s="33"/>
      <c r="D16" s="33"/>
      <c r="E16" s="33"/>
      <c r="F16" s="33"/>
      <c r="G16" s="33"/>
      <c r="H16" s="33"/>
      <c r="I16" s="33"/>
    </row>
    <row r="17" spans="1:9" s="88" customFormat="1" ht="30">
      <c r="A17" s="56" t="s">
        <v>344</v>
      </c>
      <c r="B17" s="76">
        <f>(B18+B23)/2</f>
        <v>0</v>
      </c>
      <c r="C17" s="33"/>
      <c r="D17" s="33"/>
      <c r="E17" s="33"/>
      <c r="F17" s="33"/>
      <c r="G17" s="33"/>
      <c r="H17" s="33"/>
      <c r="I17" s="33"/>
    </row>
    <row r="18" spans="1:9" s="79" customFormat="1" ht="15">
      <c r="A18" s="59" t="s">
        <v>987</v>
      </c>
      <c r="B18" s="25">
        <f>(B19*0.2)+(B20*0.8)</f>
        <v>0</v>
      </c>
      <c r="C18" s="33"/>
      <c r="D18" s="33"/>
      <c r="E18" s="33"/>
      <c r="F18" s="33"/>
      <c r="G18" s="33"/>
      <c r="H18" s="33"/>
      <c r="I18" s="33"/>
    </row>
    <row r="19" spans="1:9" s="89" customFormat="1" ht="30">
      <c r="A19" s="59" t="s">
        <v>342</v>
      </c>
      <c r="B19" s="145">
        <v>0</v>
      </c>
      <c r="C19" s="33"/>
      <c r="D19" s="33"/>
      <c r="E19" s="33"/>
      <c r="F19" s="33"/>
      <c r="G19" s="33"/>
      <c r="H19" s="33"/>
      <c r="I19" s="33"/>
    </row>
    <row r="20" spans="1:9" s="89" customFormat="1" ht="15">
      <c r="A20" s="60" t="s">
        <v>566</v>
      </c>
      <c r="B20" s="18">
        <f>SUM(B21:B22)/2</f>
        <v>0</v>
      </c>
      <c r="C20" s="33"/>
      <c r="D20" s="33"/>
      <c r="E20" s="33"/>
      <c r="F20" s="33"/>
      <c r="G20" s="33"/>
      <c r="H20" s="33"/>
      <c r="I20" s="33"/>
    </row>
    <row r="21" spans="1:9" s="89" customFormat="1" ht="15">
      <c r="A21" s="60" t="s">
        <v>567</v>
      </c>
      <c r="B21" s="145">
        <v>0</v>
      </c>
      <c r="C21" s="33"/>
      <c r="D21" s="33"/>
      <c r="E21" s="33"/>
      <c r="F21" s="33"/>
      <c r="G21" s="33"/>
      <c r="H21" s="33"/>
      <c r="I21" s="33"/>
    </row>
    <row r="22" spans="1:9" s="89" customFormat="1" ht="15">
      <c r="A22" s="60" t="s">
        <v>568</v>
      </c>
      <c r="B22" s="145">
        <v>0</v>
      </c>
      <c r="C22" s="33"/>
      <c r="D22" s="33"/>
      <c r="E22" s="33"/>
      <c r="F22" s="33"/>
      <c r="G22" s="33"/>
      <c r="H22" s="33"/>
      <c r="I22" s="33"/>
    </row>
    <row r="23" spans="1:9" s="89" customFormat="1" ht="15" hidden="1">
      <c r="A23" s="60"/>
      <c r="B23" s="78">
        <f>(B24*0.2)+(B25*0.8)</f>
        <v>0</v>
      </c>
      <c r="C23" s="33"/>
      <c r="D23" s="33"/>
      <c r="E23" s="33"/>
      <c r="F23" s="33"/>
      <c r="G23" s="33"/>
      <c r="H23" s="33"/>
      <c r="I23" s="33"/>
    </row>
    <row r="24" spans="1:9" s="79" customFormat="1" ht="15">
      <c r="A24" s="59" t="s">
        <v>343</v>
      </c>
      <c r="B24" s="145">
        <v>0</v>
      </c>
      <c r="C24" s="33"/>
      <c r="D24" s="33"/>
      <c r="E24" s="33"/>
      <c r="F24" s="33"/>
      <c r="G24" s="33"/>
      <c r="H24" s="33"/>
      <c r="I24" s="33"/>
    </row>
    <row r="25" spans="1:9" s="79" customFormat="1" ht="30">
      <c r="A25" s="60" t="s">
        <v>569</v>
      </c>
      <c r="B25" s="18">
        <f>SUM(B26:B27)/2</f>
        <v>0</v>
      </c>
      <c r="C25" s="33"/>
      <c r="D25" s="33"/>
      <c r="E25" s="33"/>
      <c r="F25" s="33"/>
      <c r="G25" s="33"/>
      <c r="H25" s="33"/>
      <c r="I25" s="33"/>
    </row>
    <row r="26" spans="1:9" s="79" customFormat="1" ht="15">
      <c r="A26" s="60" t="s">
        <v>570</v>
      </c>
      <c r="B26" s="145">
        <v>0</v>
      </c>
      <c r="C26" s="33"/>
      <c r="D26" s="33"/>
      <c r="E26" s="33"/>
      <c r="F26" s="33"/>
      <c r="G26" s="33"/>
      <c r="H26" s="33"/>
      <c r="I26" s="33"/>
    </row>
    <row r="27" spans="1:9" s="79" customFormat="1" ht="15">
      <c r="A27" s="60" t="s">
        <v>571</v>
      </c>
      <c r="B27" s="145">
        <v>0</v>
      </c>
      <c r="C27" s="33"/>
      <c r="D27" s="33"/>
      <c r="E27" s="33"/>
      <c r="F27" s="33"/>
      <c r="G27" s="33"/>
      <c r="H27" s="33"/>
      <c r="I27" s="33"/>
    </row>
    <row r="28" spans="1:9" s="79" customFormat="1" ht="15">
      <c r="A28" s="60"/>
      <c r="B28" s="90"/>
      <c r="C28" s="33"/>
      <c r="D28" s="33"/>
      <c r="E28" s="33"/>
      <c r="F28" s="33"/>
      <c r="G28" s="33"/>
      <c r="H28" s="33"/>
      <c r="I28" s="33"/>
    </row>
    <row r="29" spans="1:9" s="81" customFormat="1" ht="14.25">
      <c r="A29" s="54" t="s">
        <v>288</v>
      </c>
      <c r="B29" s="75">
        <f>(B30+B47)/2</f>
        <v>0</v>
      </c>
      <c r="C29" s="33"/>
      <c r="D29" s="33"/>
      <c r="E29" s="33"/>
      <c r="F29" s="33"/>
      <c r="G29" s="33"/>
      <c r="H29" s="33"/>
      <c r="I29" s="33"/>
    </row>
    <row r="30" spans="1:9" s="77" customFormat="1" ht="30">
      <c r="A30" s="56" t="s">
        <v>289</v>
      </c>
      <c r="B30" s="76">
        <f>(B31+B35+B40)/3</f>
        <v>0</v>
      </c>
      <c r="C30" s="58"/>
      <c r="D30" s="58"/>
      <c r="E30" s="58"/>
      <c r="F30" s="58"/>
      <c r="G30" s="58"/>
      <c r="H30" s="58"/>
      <c r="I30" s="58"/>
    </row>
    <row r="31" spans="1:9" s="77" customFormat="1" ht="15">
      <c r="A31" s="59" t="s">
        <v>987</v>
      </c>
      <c r="B31" s="18">
        <f>(B32*0.2)+(B34*0.8)</f>
        <v>0</v>
      </c>
      <c r="C31" s="58"/>
      <c r="D31" s="58"/>
      <c r="E31" s="58"/>
      <c r="F31" s="58"/>
      <c r="G31" s="58"/>
      <c r="H31" s="58"/>
      <c r="I31" s="58"/>
    </row>
    <row r="32" spans="1:9" s="79" customFormat="1" ht="30">
      <c r="A32" s="59" t="s">
        <v>290</v>
      </c>
      <c r="B32" s="145">
        <v>0</v>
      </c>
      <c r="C32" s="33"/>
      <c r="D32" s="33"/>
      <c r="E32" s="33"/>
      <c r="F32" s="33"/>
      <c r="G32" s="33"/>
      <c r="H32" s="33"/>
      <c r="I32" s="33"/>
    </row>
    <row r="33" spans="1:2" ht="15">
      <c r="A33" s="60" t="s">
        <v>1051</v>
      </c>
      <c r="B33" s="78"/>
    </row>
    <row r="34" spans="1:2" ht="16.5" customHeight="1">
      <c r="A34" s="60" t="s">
        <v>515</v>
      </c>
      <c r="B34" s="145">
        <v>0</v>
      </c>
    </row>
    <row r="35" spans="1:2" ht="15" hidden="1">
      <c r="A35" s="60"/>
      <c r="B35" s="78">
        <f>(B36*0.2)+(B37*0.8)</f>
        <v>0</v>
      </c>
    </row>
    <row r="36" spans="1:9" s="79" customFormat="1" ht="45">
      <c r="A36" s="59" t="s">
        <v>516</v>
      </c>
      <c r="B36" s="145">
        <v>0</v>
      </c>
      <c r="C36" s="33"/>
      <c r="D36" s="33"/>
      <c r="E36" s="33"/>
      <c r="F36" s="33"/>
      <c r="G36" s="33"/>
      <c r="H36" s="33"/>
      <c r="I36" s="33"/>
    </row>
    <row r="37" spans="1:9" s="84" customFormat="1" ht="15">
      <c r="A37" s="60" t="s">
        <v>725</v>
      </c>
      <c r="B37" s="25">
        <f>SUM(B38:B39)/2</f>
        <v>0</v>
      </c>
      <c r="C37" s="33"/>
      <c r="D37" s="33"/>
      <c r="E37" s="33"/>
      <c r="F37" s="33"/>
      <c r="G37" s="33"/>
      <c r="H37" s="33"/>
      <c r="I37" s="33"/>
    </row>
    <row r="38" spans="1:9" s="84" customFormat="1" ht="15">
      <c r="A38" s="60" t="s">
        <v>517</v>
      </c>
      <c r="B38" s="145">
        <v>0</v>
      </c>
      <c r="C38" s="33"/>
      <c r="D38" s="33"/>
      <c r="E38" s="33"/>
      <c r="F38" s="33"/>
      <c r="G38" s="33"/>
      <c r="H38" s="33"/>
      <c r="I38" s="33"/>
    </row>
    <row r="39" spans="1:9" s="84" customFormat="1" ht="15">
      <c r="A39" s="60" t="s">
        <v>518</v>
      </c>
      <c r="B39" s="145">
        <v>0</v>
      </c>
      <c r="C39" s="33"/>
      <c r="D39" s="33"/>
      <c r="E39" s="33"/>
      <c r="F39" s="33"/>
      <c r="G39" s="33"/>
      <c r="H39" s="33"/>
      <c r="I39" s="33"/>
    </row>
    <row r="40" spans="1:9" s="84" customFormat="1" ht="15" hidden="1">
      <c r="A40" s="60"/>
      <c r="B40" s="78">
        <f>(B41*0.2)+(B42*0.8)</f>
        <v>0</v>
      </c>
      <c r="C40" s="33"/>
      <c r="D40" s="33"/>
      <c r="E40" s="33"/>
      <c r="F40" s="33"/>
      <c r="G40" s="33"/>
      <c r="H40" s="33"/>
      <c r="I40" s="33"/>
    </row>
    <row r="41" spans="1:9" s="79" customFormat="1" ht="30">
      <c r="A41" s="59" t="s">
        <v>519</v>
      </c>
      <c r="B41" s="145">
        <v>0</v>
      </c>
      <c r="C41" s="33"/>
      <c r="D41" s="33"/>
      <c r="E41" s="33"/>
      <c r="F41" s="33"/>
      <c r="G41" s="33"/>
      <c r="H41" s="33"/>
      <c r="I41" s="33"/>
    </row>
    <row r="42" spans="1:9" ht="15">
      <c r="A42" s="31" t="s">
        <v>726</v>
      </c>
      <c r="B42" s="25">
        <f>SUM(B43:B46)/4</f>
        <v>0</v>
      </c>
      <c r="C42" s="58"/>
      <c r="D42" s="58"/>
      <c r="E42" s="58"/>
      <c r="F42" s="58"/>
      <c r="G42" s="58"/>
      <c r="H42" s="58"/>
      <c r="I42" s="58"/>
    </row>
    <row r="43" spans="1:9" s="84" customFormat="1" ht="30">
      <c r="A43" s="60" t="s">
        <v>520</v>
      </c>
      <c r="B43" s="145">
        <v>0</v>
      </c>
      <c r="C43" s="58"/>
      <c r="D43" s="58"/>
      <c r="E43" s="58"/>
      <c r="F43" s="58"/>
      <c r="G43" s="58"/>
      <c r="H43" s="58"/>
      <c r="I43" s="58"/>
    </row>
    <row r="44" spans="1:9" s="84" customFormat="1" ht="30">
      <c r="A44" s="60" t="s">
        <v>684</v>
      </c>
      <c r="B44" s="145">
        <v>0</v>
      </c>
      <c r="C44" s="33"/>
      <c r="D44" s="33"/>
      <c r="E44" s="33"/>
      <c r="F44" s="33"/>
      <c r="G44" s="33"/>
      <c r="H44" s="33"/>
      <c r="I44" s="33"/>
    </row>
    <row r="45" spans="1:9" s="84" customFormat="1" ht="30">
      <c r="A45" s="60" t="s">
        <v>859</v>
      </c>
      <c r="B45" s="145">
        <v>0</v>
      </c>
      <c r="C45" s="33"/>
      <c r="D45" s="33"/>
      <c r="E45" s="33"/>
      <c r="F45" s="33"/>
      <c r="G45" s="33"/>
      <c r="H45" s="33"/>
      <c r="I45" s="33"/>
    </row>
    <row r="46" spans="1:9" s="84" customFormat="1" ht="30">
      <c r="A46" s="60" t="s">
        <v>860</v>
      </c>
      <c r="B46" s="145">
        <v>0</v>
      </c>
      <c r="C46" s="33"/>
      <c r="D46" s="33"/>
      <c r="E46" s="33"/>
      <c r="F46" s="33"/>
      <c r="G46" s="33"/>
      <c r="H46" s="33"/>
      <c r="I46" s="33"/>
    </row>
    <row r="47" spans="1:9" s="77" customFormat="1" ht="30">
      <c r="A47" s="56" t="s">
        <v>389</v>
      </c>
      <c r="B47" s="76">
        <f>SUM(B49:B57)/9</f>
        <v>0</v>
      </c>
      <c r="C47" s="33"/>
      <c r="D47" s="33"/>
      <c r="E47" s="33"/>
      <c r="F47" s="33"/>
      <c r="G47" s="33"/>
      <c r="H47" s="33"/>
      <c r="I47" s="33"/>
    </row>
    <row r="48" spans="1:9" s="79" customFormat="1" ht="15">
      <c r="A48" s="59" t="s">
        <v>538</v>
      </c>
      <c r="B48" s="76"/>
      <c r="C48" s="33"/>
      <c r="D48" s="33"/>
      <c r="E48" s="33"/>
      <c r="F48" s="33"/>
      <c r="G48" s="33"/>
      <c r="H48" s="33"/>
      <c r="I48" s="33"/>
    </row>
    <row r="49" spans="1:9" s="79" customFormat="1" ht="30">
      <c r="A49" s="59" t="s">
        <v>390</v>
      </c>
      <c r="B49" s="145">
        <v>0</v>
      </c>
      <c r="C49" s="33"/>
      <c r="D49" s="33"/>
      <c r="E49" s="33"/>
      <c r="F49" s="33"/>
      <c r="G49" s="33"/>
      <c r="H49" s="33"/>
      <c r="I49" s="33"/>
    </row>
    <row r="50" spans="1:9" s="79" customFormat="1" ht="30">
      <c r="A50" s="59" t="s">
        <v>94</v>
      </c>
      <c r="B50" s="145">
        <v>0</v>
      </c>
      <c r="C50" s="33"/>
      <c r="D50" s="33"/>
      <c r="E50" s="33"/>
      <c r="F50" s="33"/>
      <c r="G50" s="33"/>
      <c r="H50" s="33"/>
      <c r="I50" s="33"/>
    </row>
    <row r="51" spans="1:9" s="79" customFormat="1" ht="30">
      <c r="A51" s="59" t="s">
        <v>6</v>
      </c>
      <c r="B51" s="145">
        <v>0</v>
      </c>
      <c r="C51" s="33"/>
      <c r="D51" s="33"/>
      <c r="E51" s="33"/>
      <c r="F51" s="33"/>
      <c r="G51" s="33"/>
      <c r="H51" s="33"/>
      <c r="I51" s="33"/>
    </row>
    <row r="52" spans="1:9" s="79" customFormat="1" ht="30">
      <c r="A52" s="59" t="s">
        <v>444</v>
      </c>
      <c r="B52" s="145">
        <v>0</v>
      </c>
      <c r="C52" s="33"/>
      <c r="D52" s="33"/>
      <c r="E52" s="33"/>
      <c r="F52" s="33"/>
      <c r="G52" s="33"/>
      <c r="H52" s="33"/>
      <c r="I52" s="33"/>
    </row>
    <row r="53" spans="1:9" s="79" customFormat="1" ht="15">
      <c r="A53" s="59" t="s">
        <v>445</v>
      </c>
      <c r="B53" s="145">
        <v>0</v>
      </c>
      <c r="C53" s="33"/>
      <c r="D53" s="33"/>
      <c r="E53" s="33"/>
      <c r="F53" s="33"/>
      <c r="G53" s="33"/>
      <c r="H53" s="33"/>
      <c r="I53" s="33"/>
    </row>
    <row r="54" spans="1:9" s="79" customFormat="1" ht="45">
      <c r="A54" s="59" t="s">
        <v>1</v>
      </c>
      <c r="B54" s="145">
        <v>0</v>
      </c>
      <c r="C54" s="58"/>
      <c r="D54" s="58"/>
      <c r="E54" s="58"/>
      <c r="F54" s="58"/>
      <c r="G54" s="58"/>
      <c r="H54" s="58"/>
      <c r="I54" s="58"/>
    </row>
    <row r="55" spans="1:9" s="79" customFormat="1" ht="30">
      <c r="A55" s="59" t="s">
        <v>2</v>
      </c>
      <c r="B55" s="145">
        <v>0</v>
      </c>
      <c r="C55" s="58"/>
      <c r="D55" s="58"/>
      <c r="E55" s="58"/>
      <c r="F55" s="58"/>
      <c r="G55" s="58"/>
      <c r="H55" s="58"/>
      <c r="I55" s="58"/>
    </row>
    <row r="56" spans="1:9" s="79" customFormat="1" ht="45">
      <c r="A56" s="59" t="s">
        <v>264</v>
      </c>
      <c r="B56" s="145">
        <v>0</v>
      </c>
      <c r="C56" s="33"/>
      <c r="D56" s="33"/>
      <c r="E56" s="33"/>
      <c r="F56" s="33"/>
      <c r="G56" s="33"/>
      <c r="H56" s="33"/>
      <c r="I56" s="33"/>
    </row>
    <row r="57" spans="1:9" s="79" customFormat="1" ht="45">
      <c r="A57" s="59" t="s">
        <v>1240</v>
      </c>
      <c r="B57" s="145">
        <v>0</v>
      </c>
      <c r="C57" s="33"/>
      <c r="D57" s="33"/>
      <c r="E57" s="33"/>
      <c r="F57" s="33"/>
      <c r="G57" s="33"/>
      <c r="H57" s="33"/>
      <c r="I57" s="33"/>
    </row>
    <row r="59" spans="1:9" s="81" customFormat="1" ht="28.5">
      <c r="A59" s="54" t="s">
        <v>241</v>
      </c>
      <c r="B59" s="75">
        <f>(B60+B68+B72)/3</f>
        <v>0</v>
      </c>
      <c r="C59" s="33"/>
      <c r="D59" s="33"/>
      <c r="E59" s="33"/>
      <c r="F59" s="33"/>
      <c r="G59" s="33"/>
      <c r="H59" s="33"/>
      <c r="I59" s="33"/>
    </row>
    <row r="60" spans="1:9" s="77" customFormat="1" ht="30">
      <c r="A60" s="56" t="s">
        <v>242</v>
      </c>
      <c r="B60" s="76">
        <f>SUM(B62:B67)/6</f>
        <v>0</v>
      </c>
      <c r="C60" s="33"/>
      <c r="D60" s="33"/>
      <c r="E60" s="33"/>
      <c r="F60" s="33"/>
      <c r="G60" s="33"/>
      <c r="H60" s="33"/>
      <c r="I60" s="33"/>
    </row>
    <row r="61" spans="1:2" ht="15">
      <c r="A61" s="59" t="s">
        <v>727</v>
      </c>
      <c r="B61" s="78"/>
    </row>
    <row r="62" spans="1:2" ht="15">
      <c r="A62" s="59" t="s">
        <v>243</v>
      </c>
      <c r="B62" s="145">
        <v>0</v>
      </c>
    </row>
    <row r="63" spans="1:2" ht="15">
      <c r="A63" s="59" t="s">
        <v>675</v>
      </c>
      <c r="B63" s="145">
        <v>0</v>
      </c>
    </row>
    <row r="64" spans="1:2" ht="15">
      <c r="A64" s="59" t="s">
        <v>244</v>
      </c>
      <c r="B64" s="145">
        <v>0</v>
      </c>
    </row>
    <row r="65" spans="1:9" ht="15">
      <c r="A65" s="59" t="s">
        <v>391</v>
      </c>
      <c r="B65" s="145">
        <v>0</v>
      </c>
      <c r="C65" s="53"/>
      <c r="D65" s="53"/>
      <c r="E65" s="53"/>
      <c r="F65" s="53"/>
      <c r="G65" s="53"/>
      <c r="H65" s="53"/>
      <c r="I65" s="53"/>
    </row>
    <row r="66" spans="1:9" ht="15">
      <c r="A66" s="59" t="s">
        <v>245</v>
      </c>
      <c r="B66" s="145">
        <v>0</v>
      </c>
      <c r="C66" s="58"/>
      <c r="D66" s="58"/>
      <c r="E66" s="58"/>
      <c r="F66" s="58"/>
      <c r="G66" s="58"/>
      <c r="H66" s="58"/>
      <c r="I66" s="58"/>
    </row>
    <row r="67" spans="1:2" ht="15">
      <c r="A67" s="59" t="s">
        <v>246</v>
      </c>
      <c r="B67" s="145">
        <v>0</v>
      </c>
    </row>
    <row r="68" spans="1:9" s="77" customFormat="1" ht="30">
      <c r="A68" s="56" t="s">
        <v>247</v>
      </c>
      <c r="B68" s="76">
        <f>SUM(B70:B71)/2</f>
        <v>0</v>
      </c>
      <c r="C68" s="33"/>
      <c r="D68" s="33"/>
      <c r="E68" s="33"/>
      <c r="F68" s="33"/>
      <c r="G68" s="33"/>
      <c r="H68" s="33"/>
      <c r="I68" s="33"/>
    </row>
    <row r="69" spans="1:2" ht="15">
      <c r="A69" s="59" t="s">
        <v>987</v>
      </c>
      <c r="B69" s="78"/>
    </row>
    <row r="70" spans="1:2" ht="30">
      <c r="A70" s="59" t="s">
        <v>248</v>
      </c>
      <c r="B70" s="145">
        <v>0</v>
      </c>
    </row>
    <row r="71" spans="1:9" ht="45">
      <c r="A71" s="59" t="s">
        <v>676</v>
      </c>
      <c r="B71" s="145">
        <v>0</v>
      </c>
      <c r="C71" s="58"/>
      <c r="D71" s="58"/>
      <c r="E71" s="58"/>
      <c r="F71" s="58"/>
      <c r="G71" s="58"/>
      <c r="H71" s="58"/>
      <c r="I71" s="58"/>
    </row>
    <row r="72" spans="1:2" ht="30" customHeight="1">
      <c r="A72" s="56" t="s">
        <v>392</v>
      </c>
      <c r="B72" s="76">
        <f>SUM(B73+B82+B88)/3</f>
        <v>0</v>
      </c>
    </row>
    <row r="73" spans="1:2" ht="15">
      <c r="A73" s="59" t="s">
        <v>172</v>
      </c>
      <c r="B73" s="18">
        <f>(B74*0.2)+(B75*0.8)</f>
        <v>0</v>
      </c>
    </row>
    <row r="74" spans="1:2" ht="45">
      <c r="A74" s="59" t="s">
        <v>1036</v>
      </c>
      <c r="B74" s="145">
        <v>0</v>
      </c>
    </row>
    <row r="75" spans="1:2" ht="15">
      <c r="A75" s="60" t="s">
        <v>1037</v>
      </c>
      <c r="B75" s="91">
        <f>SUM(B76:B81)/6</f>
        <v>0</v>
      </c>
    </row>
    <row r="76" spans="1:2" ht="15">
      <c r="A76" s="60" t="s">
        <v>1038</v>
      </c>
      <c r="B76" s="145">
        <v>0</v>
      </c>
    </row>
    <row r="77" spans="1:2" ht="15">
      <c r="A77" s="60" t="s">
        <v>804</v>
      </c>
      <c r="B77" s="145">
        <v>0</v>
      </c>
    </row>
    <row r="78" spans="1:2" ht="15">
      <c r="A78" s="60" t="s">
        <v>1100</v>
      </c>
      <c r="B78" s="145">
        <v>0</v>
      </c>
    </row>
    <row r="79" spans="1:9" ht="15">
      <c r="A79" s="60" t="s">
        <v>715</v>
      </c>
      <c r="B79" s="145">
        <v>0</v>
      </c>
      <c r="C79" s="53"/>
      <c r="D79" s="53"/>
      <c r="E79" s="53"/>
      <c r="F79" s="53"/>
      <c r="G79" s="53"/>
      <c r="H79" s="53"/>
      <c r="I79" s="53"/>
    </row>
    <row r="80" spans="1:9" ht="15">
      <c r="A80" s="60" t="s">
        <v>805</v>
      </c>
      <c r="B80" s="145">
        <v>0</v>
      </c>
      <c r="C80" s="58"/>
      <c r="D80" s="58"/>
      <c r="E80" s="58"/>
      <c r="F80" s="58"/>
      <c r="G80" s="58"/>
      <c r="H80" s="58"/>
      <c r="I80" s="58"/>
    </row>
    <row r="81" spans="1:2" ht="15">
      <c r="A81" s="60" t="s">
        <v>806</v>
      </c>
      <c r="B81" s="145">
        <v>0</v>
      </c>
    </row>
    <row r="82" spans="1:2" ht="15" hidden="1">
      <c r="A82" s="60"/>
      <c r="B82" s="148">
        <f>(B83*0.2)+(B84*0.8)</f>
        <v>0</v>
      </c>
    </row>
    <row r="83" spans="1:2" ht="30">
      <c r="A83" s="59" t="s">
        <v>807</v>
      </c>
      <c r="B83" s="145">
        <v>0</v>
      </c>
    </row>
    <row r="84" spans="1:2" ht="15">
      <c r="A84" s="60" t="s">
        <v>1101</v>
      </c>
      <c r="B84" s="18">
        <f>SUM(B85:B87)/3</f>
        <v>0</v>
      </c>
    </row>
    <row r="85" spans="1:2" ht="15">
      <c r="A85" s="60" t="s">
        <v>808</v>
      </c>
      <c r="B85" s="145">
        <v>0</v>
      </c>
    </row>
    <row r="86" spans="1:2" ht="15">
      <c r="A86" s="60" t="s">
        <v>1096</v>
      </c>
      <c r="B86" s="145">
        <v>0</v>
      </c>
    </row>
    <row r="87" spans="1:2" ht="15">
      <c r="A87" s="60" t="s">
        <v>1097</v>
      </c>
      <c r="B87" s="145">
        <v>0</v>
      </c>
    </row>
    <row r="88" spans="1:2" ht="15" hidden="1">
      <c r="A88" s="60"/>
      <c r="B88" s="148">
        <f>(B89*0.2)+(B91*0.8)</f>
        <v>0</v>
      </c>
    </row>
    <row r="89" spans="1:2" ht="30">
      <c r="A89" s="59" t="s">
        <v>1098</v>
      </c>
      <c r="B89" s="145">
        <v>0</v>
      </c>
    </row>
    <row r="90" spans="1:9" ht="15">
      <c r="A90" s="60" t="s">
        <v>532</v>
      </c>
      <c r="B90" s="18"/>
      <c r="C90" s="58"/>
      <c r="D90" s="58"/>
      <c r="E90" s="58"/>
      <c r="F90" s="58"/>
      <c r="G90" s="58"/>
      <c r="H90" s="58"/>
      <c r="I90" s="58"/>
    </row>
    <row r="91" spans="1:2" ht="15.75" customHeight="1">
      <c r="A91" s="60" t="s">
        <v>1099</v>
      </c>
      <c r="B91" s="145">
        <v>0</v>
      </c>
    </row>
    <row r="100" spans="3:9" ht="15">
      <c r="C100" s="68"/>
      <c r="D100" s="68"/>
      <c r="E100" s="68"/>
      <c r="F100" s="68"/>
      <c r="G100" s="68"/>
      <c r="H100" s="68"/>
      <c r="I100" s="68"/>
    </row>
    <row r="115" spans="3:9" ht="15">
      <c r="C115" s="71"/>
      <c r="D115" s="71"/>
      <c r="E115" s="71"/>
      <c r="F115" s="71"/>
      <c r="G115" s="71"/>
      <c r="H115" s="71"/>
      <c r="I115" s="71"/>
    </row>
    <row r="116" spans="3:9" ht="15">
      <c r="C116" s="58"/>
      <c r="D116" s="58"/>
      <c r="E116" s="58"/>
      <c r="F116" s="58"/>
      <c r="G116" s="58"/>
      <c r="H116" s="58"/>
      <c r="I116" s="58"/>
    </row>
    <row r="121" spans="3:9" ht="15">
      <c r="C121" s="58"/>
      <c r="D121" s="58"/>
      <c r="E121" s="58"/>
      <c r="F121" s="58"/>
      <c r="G121" s="58"/>
      <c r="H121" s="58"/>
      <c r="I121" s="58"/>
    </row>
  </sheetData>
  <sheetProtection password="C1CD" sheet="1" objects="1" scenarios="1"/>
  <dataValidations count="1">
    <dataValidation type="whole" allowBlank="1" showErrorMessage="1" promptTitle="ERROR" prompt="Valor solo puede ser 0 o 1!" errorTitle="ERROR" error="Valor solo puede ser 0 o 1!" sqref="B91 B19 B21:B22 B24 B26:B27 B32 B34 B36 B38:B39 B41 B43:B46 B49:B57 B62:B67 B70:B71 B74 B76:B81 B83 B85:B87 B89 B6:B11 B13:B16">
      <formula1>0</formula1>
      <formula2>1</formula2>
    </dataValidation>
  </dataValidations>
  <printOptions/>
  <pageMargins left="0.75" right="0.75" top="1" bottom="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1"/>
  <dimension ref="A1:I135"/>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11.57421875" style="19" customWidth="1"/>
  </cols>
  <sheetData>
    <row r="1" ht="15">
      <c r="A1" s="73" t="s">
        <v>763</v>
      </c>
    </row>
    <row r="2" spans="1:2" s="53" customFormat="1" ht="14.25">
      <c r="A2" s="51" t="s">
        <v>764</v>
      </c>
      <c r="B2" s="74">
        <f>(B3+B47+B81+B114)/4</f>
        <v>0</v>
      </c>
    </row>
    <row r="3" spans="1:2" s="53" customFormat="1" ht="14.25">
      <c r="A3" s="54" t="s">
        <v>1193</v>
      </c>
      <c r="B3" s="75">
        <f>(B4+B13+B22+B41)/4</f>
        <v>0</v>
      </c>
    </row>
    <row r="4" spans="1:9" s="77" customFormat="1" ht="30">
      <c r="A4" s="56" t="s">
        <v>1072</v>
      </c>
      <c r="B4" s="76">
        <f>SUM(B6:B9)/4</f>
        <v>0</v>
      </c>
      <c r="C4" s="58"/>
      <c r="D4" s="58"/>
      <c r="E4" s="58"/>
      <c r="F4" s="58"/>
      <c r="G4" s="58"/>
      <c r="H4" s="58"/>
      <c r="I4" s="58"/>
    </row>
    <row r="5" spans="1:9" s="79" customFormat="1" ht="15">
      <c r="A5" s="59" t="s">
        <v>172</v>
      </c>
      <c r="B5" s="78"/>
      <c r="C5" s="58"/>
      <c r="D5" s="58"/>
      <c r="E5" s="58"/>
      <c r="F5" s="58"/>
      <c r="G5" s="58"/>
      <c r="H5" s="58"/>
      <c r="I5" s="58"/>
    </row>
    <row r="6" spans="1:9" s="79" customFormat="1" ht="30">
      <c r="A6" s="59" t="s">
        <v>1073</v>
      </c>
      <c r="B6" s="145">
        <v>0</v>
      </c>
      <c r="C6" s="33"/>
      <c r="D6" s="33"/>
      <c r="E6" s="33"/>
      <c r="F6" s="33"/>
      <c r="G6" s="33"/>
      <c r="H6" s="33"/>
      <c r="I6" s="33"/>
    </row>
    <row r="7" spans="1:9" s="79" customFormat="1" ht="30">
      <c r="A7" s="59" t="s">
        <v>800</v>
      </c>
      <c r="B7" s="145">
        <v>0</v>
      </c>
      <c r="C7" s="33"/>
      <c r="D7" s="33"/>
      <c r="E7" s="33"/>
      <c r="F7" s="33"/>
      <c r="G7" s="33"/>
      <c r="H7" s="33"/>
      <c r="I7" s="33"/>
    </row>
    <row r="8" spans="1:9" s="79" customFormat="1" ht="15">
      <c r="A8" s="59" t="s">
        <v>1074</v>
      </c>
      <c r="B8" s="145">
        <v>0</v>
      </c>
      <c r="C8" s="33"/>
      <c r="D8" s="33"/>
      <c r="E8" s="33"/>
      <c r="F8" s="33"/>
      <c r="G8" s="33"/>
      <c r="H8" s="33"/>
      <c r="I8" s="33"/>
    </row>
    <row r="9" spans="1:9" s="79" customFormat="1" ht="15" hidden="1">
      <c r="A9" s="59"/>
      <c r="B9" s="78">
        <f>(B10*0.2)+(B12*0.8)</f>
        <v>0</v>
      </c>
      <c r="C9" s="33"/>
      <c r="D9" s="33"/>
      <c r="E9" s="33"/>
      <c r="F9" s="33"/>
      <c r="G9" s="33"/>
      <c r="H9" s="33"/>
      <c r="I9" s="33"/>
    </row>
    <row r="10" spans="1:9" s="79" customFormat="1" ht="30">
      <c r="A10" s="59" t="s">
        <v>1075</v>
      </c>
      <c r="B10" s="145">
        <v>0</v>
      </c>
      <c r="C10" s="33"/>
      <c r="D10" s="33"/>
      <c r="E10" s="33"/>
      <c r="F10" s="33"/>
      <c r="G10" s="33"/>
      <c r="H10" s="33"/>
      <c r="I10" s="33"/>
    </row>
    <row r="11" spans="1:2" ht="15">
      <c r="A11" s="80" t="s">
        <v>1051</v>
      </c>
      <c r="B11" s="78"/>
    </row>
    <row r="12" spans="1:2" ht="30">
      <c r="A12" s="60" t="s">
        <v>802</v>
      </c>
      <c r="B12" s="145">
        <v>0</v>
      </c>
    </row>
    <row r="13" spans="1:9" s="77" customFormat="1" ht="30">
      <c r="A13" s="56" t="s">
        <v>801</v>
      </c>
      <c r="B13" s="76">
        <f>(B14+B18)/2</f>
        <v>0</v>
      </c>
      <c r="C13" s="33"/>
      <c r="D13" s="33"/>
      <c r="E13" s="33"/>
      <c r="F13" s="33"/>
      <c r="G13" s="33"/>
      <c r="H13" s="33"/>
      <c r="I13" s="33"/>
    </row>
    <row r="14" spans="1:9" s="79" customFormat="1" ht="15">
      <c r="A14" s="59" t="s">
        <v>987</v>
      </c>
      <c r="B14" s="25">
        <f>(B15*0.2)+(B17*0.8)</f>
        <v>0</v>
      </c>
      <c r="C14" s="33"/>
      <c r="D14" s="33"/>
      <c r="E14" s="33"/>
      <c r="F14" s="33"/>
      <c r="G14" s="33"/>
      <c r="H14" s="33"/>
      <c r="I14" s="33"/>
    </row>
    <row r="15" spans="1:9" s="79" customFormat="1" ht="30">
      <c r="A15" s="59" t="s">
        <v>345</v>
      </c>
      <c r="B15" s="145">
        <v>0</v>
      </c>
      <c r="C15" s="33"/>
      <c r="D15" s="33"/>
      <c r="E15" s="33"/>
      <c r="F15" s="33"/>
      <c r="G15" s="33"/>
      <c r="H15" s="33"/>
      <c r="I15" s="33"/>
    </row>
    <row r="16" spans="1:2" ht="15">
      <c r="A16" s="60" t="s">
        <v>1051</v>
      </c>
      <c r="B16" s="78"/>
    </row>
    <row r="17" spans="1:2" ht="15">
      <c r="A17" s="60" t="s">
        <v>1076</v>
      </c>
      <c r="B17" s="145">
        <v>0</v>
      </c>
    </row>
    <row r="18" spans="1:2" ht="15" hidden="1">
      <c r="A18" s="60"/>
      <c r="B18" s="78">
        <f>(B19*0.2)+(B21*0.8)</f>
        <v>0</v>
      </c>
    </row>
    <row r="19" spans="1:9" s="79" customFormat="1" ht="30">
      <c r="A19" s="59" t="s">
        <v>803</v>
      </c>
      <c r="B19" s="145">
        <v>0</v>
      </c>
      <c r="C19" s="33"/>
      <c r="D19" s="33"/>
      <c r="E19" s="33"/>
      <c r="F19" s="33"/>
      <c r="G19" s="33"/>
      <c r="H19" s="33"/>
      <c r="I19" s="33"/>
    </row>
    <row r="20" spans="1:2" ht="15">
      <c r="A20" s="60" t="s">
        <v>1051</v>
      </c>
      <c r="B20" s="78"/>
    </row>
    <row r="21" spans="1:9" ht="15">
      <c r="A21" s="60" t="s">
        <v>1077</v>
      </c>
      <c r="B21" s="145">
        <v>0</v>
      </c>
      <c r="C21" s="58"/>
      <c r="D21" s="58"/>
      <c r="E21" s="58"/>
      <c r="F21" s="58"/>
      <c r="G21" s="58"/>
      <c r="H21" s="58"/>
      <c r="I21" s="58"/>
    </row>
    <row r="22" spans="1:9" s="77" customFormat="1" ht="30">
      <c r="A22" s="56" t="s">
        <v>1078</v>
      </c>
      <c r="B22" s="76">
        <f>SUM(B24:B40)/17</f>
        <v>0</v>
      </c>
      <c r="C22" s="58"/>
      <c r="D22" s="58"/>
      <c r="E22" s="58"/>
      <c r="F22" s="58"/>
      <c r="G22" s="58"/>
      <c r="H22" s="58"/>
      <c r="I22" s="58"/>
    </row>
    <row r="23" spans="1:9" s="79" customFormat="1" ht="15">
      <c r="A23" s="59" t="s">
        <v>728</v>
      </c>
      <c r="B23" s="78"/>
      <c r="C23" s="33"/>
      <c r="D23" s="33"/>
      <c r="E23" s="33"/>
      <c r="F23" s="33"/>
      <c r="G23" s="33"/>
      <c r="H23" s="33"/>
      <c r="I23" s="33"/>
    </row>
    <row r="24" spans="1:9" s="79" customFormat="1" ht="30">
      <c r="A24" s="59" t="s">
        <v>1079</v>
      </c>
      <c r="B24" s="145">
        <v>0</v>
      </c>
      <c r="C24" s="33"/>
      <c r="D24" s="33"/>
      <c r="E24" s="33"/>
      <c r="F24" s="33"/>
      <c r="G24" s="33"/>
      <c r="H24" s="33"/>
      <c r="I24" s="33"/>
    </row>
    <row r="25" spans="1:9" s="79" customFormat="1" ht="15">
      <c r="A25" s="59" t="s">
        <v>1080</v>
      </c>
      <c r="B25" s="145">
        <v>0</v>
      </c>
      <c r="C25" s="33"/>
      <c r="D25" s="33"/>
      <c r="E25" s="33"/>
      <c r="F25" s="33"/>
      <c r="G25" s="33"/>
      <c r="H25" s="33"/>
      <c r="I25" s="33"/>
    </row>
    <row r="26" spans="1:9" s="79" customFormat="1" ht="15">
      <c r="A26" s="59" t="s">
        <v>664</v>
      </c>
      <c r="B26" s="145">
        <v>0</v>
      </c>
      <c r="C26" s="33"/>
      <c r="D26" s="33"/>
      <c r="E26" s="33"/>
      <c r="F26" s="33"/>
      <c r="G26" s="33"/>
      <c r="H26" s="33"/>
      <c r="I26" s="33"/>
    </row>
    <row r="27" spans="1:9" s="79" customFormat="1" ht="30">
      <c r="A27" s="59" t="s">
        <v>198</v>
      </c>
      <c r="B27" s="145">
        <v>0</v>
      </c>
      <c r="C27" s="33"/>
      <c r="D27" s="33"/>
      <c r="E27" s="33"/>
      <c r="F27" s="33"/>
      <c r="G27" s="33"/>
      <c r="H27" s="33"/>
      <c r="I27" s="33"/>
    </row>
    <row r="28" spans="1:9" s="79" customFormat="1" ht="15">
      <c r="A28" s="59" t="s">
        <v>197</v>
      </c>
      <c r="B28" s="145">
        <v>0</v>
      </c>
      <c r="C28" s="33"/>
      <c r="D28" s="33"/>
      <c r="E28" s="33"/>
      <c r="F28" s="33"/>
      <c r="G28" s="33"/>
      <c r="H28" s="33"/>
      <c r="I28" s="33"/>
    </row>
    <row r="29" spans="1:9" s="79" customFormat="1" ht="15">
      <c r="A29" s="59" t="s">
        <v>199</v>
      </c>
      <c r="B29" s="145">
        <v>0</v>
      </c>
      <c r="C29" s="33"/>
      <c r="D29" s="33"/>
      <c r="E29" s="33"/>
      <c r="F29" s="33"/>
      <c r="G29" s="33"/>
      <c r="H29" s="33"/>
      <c r="I29" s="33"/>
    </row>
    <row r="30" spans="1:9" s="79" customFormat="1" ht="15">
      <c r="A30" s="59" t="s">
        <v>200</v>
      </c>
      <c r="B30" s="145">
        <v>0</v>
      </c>
      <c r="C30" s="33"/>
      <c r="D30" s="33"/>
      <c r="E30" s="33"/>
      <c r="F30" s="33"/>
      <c r="G30" s="33"/>
      <c r="H30" s="33"/>
      <c r="I30" s="33"/>
    </row>
    <row r="31" spans="1:9" s="79" customFormat="1" ht="15">
      <c r="A31" s="59" t="s">
        <v>874</v>
      </c>
      <c r="B31" s="145">
        <v>0</v>
      </c>
      <c r="C31" s="33"/>
      <c r="D31" s="33"/>
      <c r="E31" s="33"/>
      <c r="F31" s="33"/>
      <c r="G31" s="33"/>
      <c r="H31" s="33"/>
      <c r="I31" s="33"/>
    </row>
    <row r="32" spans="1:9" s="79" customFormat="1" ht="15">
      <c r="A32" s="59" t="s">
        <v>875</v>
      </c>
      <c r="B32" s="145">
        <v>0</v>
      </c>
      <c r="C32" s="33"/>
      <c r="D32" s="33"/>
      <c r="E32" s="33"/>
      <c r="F32" s="33"/>
      <c r="G32" s="33"/>
      <c r="H32" s="33"/>
      <c r="I32" s="33"/>
    </row>
    <row r="33" spans="1:9" s="79" customFormat="1" ht="15">
      <c r="A33" s="59" t="s">
        <v>201</v>
      </c>
      <c r="B33" s="145">
        <v>0</v>
      </c>
      <c r="C33" s="58"/>
      <c r="D33" s="58"/>
      <c r="E33" s="58"/>
      <c r="F33" s="58"/>
      <c r="G33" s="58"/>
      <c r="H33" s="58"/>
      <c r="I33" s="58"/>
    </row>
    <row r="34" spans="1:9" s="79" customFormat="1" ht="15">
      <c r="A34" s="59" t="s">
        <v>876</v>
      </c>
      <c r="B34" s="145">
        <v>0</v>
      </c>
      <c r="C34" s="58"/>
      <c r="D34" s="58"/>
      <c r="E34" s="58"/>
      <c r="F34" s="58"/>
      <c r="G34" s="58"/>
      <c r="H34" s="58"/>
      <c r="I34" s="58"/>
    </row>
    <row r="35" spans="1:9" s="79" customFormat="1" ht="30">
      <c r="A35" s="59" t="s">
        <v>202</v>
      </c>
      <c r="B35" s="145">
        <v>0</v>
      </c>
      <c r="C35" s="33"/>
      <c r="D35" s="33"/>
      <c r="E35" s="33"/>
      <c r="F35" s="33"/>
      <c r="G35" s="33"/>
      <c r="H35" s="33"/>
      <c r="I35" s="33"/>
    </row>
    <row r="36" spans="1:9" s="79" customFormat="1" ht="30">
      <c r="A36" s="59" t="s">
        <v>203</v>
      </c>
      <c r="B36" s="145">
        <v>0</v>
      </c>
      <c r="C36" s="33"/>
      <c r="D36" s="33"/>
      <c r="E36" s="33"/>
      <c r="F36" s="33"/>
      <c r="G36" s="33"/>
      <c r="H36" s="33"/>
      <c r="I36" s="33"/>
    </row>
    <row r="37" spans="1:9" s="79" customFormat="1" ht="15">
      <c r="A37" s="59" t="s">
        <v>877</v>
      </c>
      <c r="B37" s="145">
        <v>0</v>
      </c>
      <c r="C37" s="33"/>
      <c r="D37" s="33"/>
      <c r="E37" s="33"/>
      <c r="F37" s="33"/>
      <c r="G37" s="33"/>
      <c r="H37" s="33"/>
      <c r="I37" s="33"/>
    </row>
    <row r="38" spans="1:9" s="79" customFormat="1" ht="30">
      <c r="A38" s="59" t="s">
        <v>878</v>
      </c>
      <c r="B38" s="145">
        <v>0</v>
      </c>
      <c r="C38" s="33"/>
      <c r="D38" s="33"/>
      <c r="E38" s="33"/>
      <c r="F38" s="33"/>
      <c r="G38" s="33"/>
      <c r="H38" s="33"/>
      <c r="I38" s="33"/>
    </row>
    <row r="39" spans="1:9" s="79" customFormat="1" ht="30">
      <c r="A39" s="59" t="s">
        <v>879</v>
      </c>
      <c r="B39" s="145">
        <v>0</v>
      </c>
      <c r="C39" s="33"/>
      <c r="D39" s="33"/>
      <c r="E39" s="33"/>
      <c r="F39" s="33"/>
      <c r="G39" s="33"/>
      <c r="H39" s="33"/>
      <c r="I39" s="33"/>
    </row>
    <row r="40" spans="1:9" s="79" customFormat="1" ht="15" customHeight="1">
      <c r="A40" s="59" t="s">
        <v>204</v>
      </c>
      <c r="B40" s="145">
        <v>0</v>
      </c>
      <c r="C40" s="33"/>
      <c r="D40" s="33"/>
      <c r="E40" s="33"/>
      <c r="F40" s="33"/>
      <c r="G40" s="33"/>
      <c r="H40" s="33"/>
      <c r="I40" s="33"/>
    </row>
    <row r="41" spans="1:9" s="77" customFormat="1" ht="30">
      <c r="A41" s="56" t="s">
        <v>880</v>
      </c>
      <c r="B41" s="76">
        <f>SUM(B43:B45)/3</f>
        <v>0</v>
      </c>
      <c r="C41" s="33"/>
      <c r="D41" s="33"/>
      <c r="E41" s="33"/>
      <c r="F41" s="33"/>
      <c r="G41" s="33"/>
      <c r="H41" s="33"/>
      <c r="I41" s="33"/>
    </row>
    <row r="42" spans="1:2" ht="15">
      <c r="A42" s="59" t="s">
        <v>987</v>
      </c>
      <c r="B42" s="76"/>
    </row>
    <row r="43" spans="1:2" ht="30">
      <c r="A43" s="59" t="s">
        <v>340</v>
      </c>
      <c r="B43" s="145">
        <v>0</v>
      </c>
    </row>
    <row r="44" spans="1:2" ht="30">
      <c r="A44" s="59" t="s">
        <v>885</v>
      </c>
      <c r="B44" s="145">
        <v>0</v>
      </c>
    </row>
    <row r="45" spans="1:2" ht="30">
      <c r="A45" s="59" t="s">
        <v>845</v>
      </c>
      <c r="B45" s="145">
        <v>0</v>
      </c>
    </row>
    <row r="46" spans="3:9" ht="15">
      <c r="C46" s="58"/>
      <c r="D46" s="58"/>
      <c r="E46" s="58"/>
      <c r="F46" s="58"/>
      <c r="G46" s="58"/>
      <c r="H46" s="58"/>
      <c r="I46" s="58"/>
    </row>
    <row r="47" spans="1:9" s="81" customFormat="1" ht="28.5">
      <c r="A47" s="54" t="s">
        <v>881</v>
      </c>
      <c r="B47" s="75">
        <f>SUM(B48)</f>
        <v>0</v>
      </c>
      <c r="C47" s="58"/>
      <c r="D47" s="58"/>
      <c r="E47" s="58"/>
      <c r="F47" s="58"/>
      <c r="G47" s="58"/>
      <c r="H47" s="58"/>
      <c r="I47" s="58"/>
    </row>
    <row r="48" spans="1:9" s="77" customFormat="1" ht="30">
      <c r="A48" s="56" t="s">
        <v>882</v>
      </c>
      <c r="B48" s="76">
        <f>(B50+B51+B69)/3</f>
        <v>0</v>
      </c>
      <c r="C48" s="33"/>
      <c r="D48" s="33"/>
      <c r="E48" s="33"/>
      <c r="F48" s="33"/>
      <c r="G48" s="33"/>
      <c r="H48" s="33"/>
      <c r="I48" s="33"/>
    </row>
    <row r="49" spans="1:2" ht="15">
      <c r="A49" s="82" t="s">
        <v>987</v>
      </c>
      <c r="B49" s="78"/>
    </row>
    <row r="50" spans="1:2" ht="15" customHeight="1">
      <c r="A50" s="59" t="s">
        <v>341</v>
      </c>
      <c r="B50" s="145">
        <v>0</v>
      </c>
    </row>
    <row r="51" spans="1:2" ht="15" hidden="1">
      <c r="A51" s="59"/>
      <c r="B51" s="148">
        <f>(B52*0.2)+(B53*0.8)</f>
        <v>0</v>
      </c>
    </row>
    <row r="52" spans="1:2" ht="30">
      <c r="A52" s="59" t="s">
        <v>883</v>
      </c>
      <c r="B52" s="145">
        <v>0</v>
      </c>
    </row>
    <row r="53" spans="1:2" ht="15">
      <c r="A53" s="60" t="s">
        <v>884</v>
      </c>
      <c r="B53" s="25">
        <f>SUM(B54:B62)/9</f>
        <v>0</v>
      </c>
    </row>
    <row r="54" spans="1:2" ht="15">
      <c r="A54" s="60" t="s">
        <v>501</v>
      </c>
      <c r="B54" s="145">
        <v>0</v>
      </c>
    </row>
    <row r="55" spans="1:2" ht="15" customHeight="1">
      <c r="A55" s="60" t="s">
        <v>502</v>
      </c>
      <c r="B55" s="145">
        <v>0</v>
      </c>
    </row>
    <row r="56" spans="1:9" ht="30">
      <c r="A56" s="60" t="s">
        <v>450</v>
      </c>
      <c r="B56" s="145">
        <v>0</v>
      </c>
      <c r="C56" s="53"/>
      <c r="D56" s="53"/>
      <c r="E56" s="53"/>
      <c r="F56" s="53"/>
      <c r="G56" s="53"/>
      <c r="H56" s="53"/>
      <c r="I56" s="53"/>
    </row>
    <row r="57" spans="1:2" ht="15">
      <c r="A57" s="60" t="s">
        <v>451</v>
      </c>
      <c r="B57" s="145">
        <v>0</v>
      </c>
    </row>
    <row r="58" spans="1:9" ht="30">
      <c r="A58" s="60" t="s">
        <v>452</v>
      </c>
      <c r="B58" s="145">
        <v>0</v>
      </c>
      <c r="C58" s="53"/>
      <c r="E58" s="53"/>
      <c r="F58" s="53"/>
      <c r="G58" s="53"/>
      <c r="H58" s="53"/>
      <c r="I58" s="53"/>
    </row>
    <row r="59" spans="1:9" ht="15">
      <c r="A59" s="60" t="s">
        <v>453</v>
      </c>
      <c r="B59" s="145">
        <v>0</v>
      </c>
      <c r="C59" s="58"/>
      <c r="D59" s="58"/>
      <c r="E59" s="58"/>
      <c r="F59" s="58"/>
      <c r="G59" s="58"/>
      <c r="H59" s="58"/>
      <c r="I59" s="58"/>
    </row>
    <row r="60" spans="1:2" ht="15">
      <c r="A60" s="60" t="s">
        <v>454</v>
      </c>
      <c r="B60" s="145">
        <v>0</v>
      </c>
    </row>
    <row r="61" spans="1:2" ht="15">
      <c r="A61" s="60" t="s">
        <v>455</v>
      </c>
      <c r="B61" s="145">
        <v>0</v>
      </c>
    </row>
    <row r="62" spans="1:2" ht="15" hidden="1">
      <c r="A62" s="60"/>
      <c r="B62" s="78">
        <f>(B63*0.2)+(B64*0.8)</f>
        <v>0</v>
      </c>
    </row>
    <row r="63" spans="1:2" ht="15">
      <c r="A63" s="60" t="s">
        <v>456</v>
      </c>
      <c r="B63" s="145">
        <v>0</v>
      </c>
    </row>
    <row r="64" spans="1:9" ht="30">
      <c r="A64" s="83" t="s">
        <v>1027</v>
      </c>
      <c r="B64" s="25">
        <f>SUM(B65:B68)/4</f>
        <v>0</v>
      </c>
      <c r="C64" s="58"/>
      <c r="D64" s="58"/>
      <c r="E64" s="58"/>
      <c r="F64" s="58"/>
      <c r="G64" s="58"/>
      <c r="H64" s="58"/>
      <c r="I64" s="58"/>
    </row>
    <row r="65" spans="1:2" ht="15">
      <c r="A65" s="83" t="s">
        <v>457</v>
      </c>
      <c r="B65" s="145">
        <v>0</v>
      </c>
    </row>
    <row r="66" spans="1:2" ht="15">
      <c r="A66" s="83" t="s">
        <v>458</v>
      </c>
      <c r="B66" s="145">
        <v>0</v>
      </c>
    </row>
    <row r="67" spans="1:2" ht="15">
      <c r="A67" s="83" t="s">
        <v>459</v>
      </c>
      <c r="B67" s="145">
        <v>0</v>
      </c>
    </row>
    <row r="68" spans="1:2" ht="15">
      <c r="A68" s="83" t="s">
        <v>460</v>
      </c>
      <c r="B68" s="145">
        <v>0</v>
      </c>
    </row>
    <row r="69" spans="1:2" ht="15" customHeight="1" hidden="1">
      <c r="A69" s="83"/>
      <c r="B69" s="78">
        <f>(B70*0.2)+(B71*0.8)</f>
        <v>0</v>
      </c>
    </row>
    <row r="70" spans="1:2" ht="30">
      <c r="A70" s="59" t="s">
        <v>271</v>
      </c>
      <c r="B70" s="145">
        <v>0</v>
      </c>
    </row>
    <row r="71" spans="1:2" ht="15">
      <c r="A71" s="60" t="s">
        <v>272</v>
      </c>
      <c r="B71" s="25">
        <f>SUM(B72:B74)/3</f>
        <v>0</v>
      </c>
    </row>
    <row r="72" spans="1:2" ht="15">
      <c r="A72" s="60" t="s">
        <v>273</v>
      </c>
      <c r="B72" s="145">
        <v>0</v>
      </c>
    </row>
    <row r="73" spans="1:2" ht="30">
      <c r="A73" s="60" t="s">
        <v>274</v>
      </c>
      <c r="B73" s="145">
        <v>0</v>
      </c>
    </row>
    <row r="74" spans="1:9" ht="15" customHeight="1" hidden="1">
      <c r="A74" s="60"/>
      <c r="B74" s="78">
        <f>(B75*0.2)+(B76*0.8)</f>
        <v>0</v>
      </c>
      <c r="C74" s="53"/>
      <c r="D74" s="53"/>
      <c r="E74" s="53"/>
      <c r="F74" s="53"/>
      <c r="G74" s="53"/>
      <c r="H74" s="53"/>
      <c r="I74" s="53"/>
    </row>
    <row r="75" spans="1:9" ht="15">
      <c r="A75" s="60" t="s">
        <v>275</v>
      </c>
      <c r="B75" s="145">
        <v>0</v>
      </c>
      <c r="C75" s="58"/>
      <c r="D75" s="58"/>
      <c r="E75" s="58"/>
      <c r="F75" s="58"/>
      <c r="G75" s="58"/>
      <c r="H75" s="58"/>
      <c r="I75" s="58"/>
    </row>
    <row r="76" spans="1:2" ht="15">
      <c r="A76" s="83" t="s">
        <v>729</v>
      </c>
      <c r="B76" s="25">
        <f>SUM(B77:B79)/3</f>
        <v>0</v>
      </c>
    </row>
    <row r="77" spans="1:2" ht="15">
      <c r="A77" s="83" t="s">
        <v>276</v>
      </c>
      <c r="B77" s="145">
        <v>0</v>
      </c>
    </row>
    <row r="78" spans="1:2" ht="15" customHeight="1">
      <c r="A78" s="83" t="s">
        <v>277</v>
      </c>
      <c r="B78" s="145">
        <v>0</v>
      </c>
    </row>
    <row r="79" spans="1:2" ht="30">
      <c r="A79" s="83" t="s">
        <v>278</v>
      </c>
      <c r="B79" s="145">
        <v>0</v>
      </c>
    </row>
    <row r="81" spans="1:9" s="81" customFormat="1" ht="14.25">
      <c r="A81" s="54" t="s">
        <v>1195</v>
      </c>
      <c r="B81" s="75">
        <f>SUM(B82)</f>
        <v>0</v>
      </c>
      <c r="C81" s="33"/>
      <c r="D81" s="33"/>
      <c r="E81" s="33"/>
      <c r="F81" s="33"/>
      <c r="G81" s="33"/>
      <c r="H81" s="33"/>
      <c r="I81" s="33"/>
    </row>
    <row r="82" spans="1:9" s="77" customFormat="1" ht="30">
      <c r="A82" s="56" t="s">
        <v>279</v>
      </c>
      <c r="B82" s="76">
        <f>(B84+B85+B86+B87+B88+B89+B90+B91+B92+B93+B94+B95+B96+B97+B98+B99+B100+B101+B102+B103+B104+B108)/22</f>
        <v>0</v>
      </c>
      <c r="C82" s="33"/>
      <c r="D82" s="33"/>
      <c r="E82" s="33"/>
      <c r="F82" s="33"/>
      <c r="G82" s="33"/>
      <c r="H82" s="33"/>
      <c r="I82" s="33"/>
    </row>
    <row r="83" spans="1:9" s="79" customFormat="1" ht="15">
      <c r="A83" s="59" t="s">
        <v>280</v>
      </c>
      <c r="B83" s="74"/>
      <c r="C83" s="33"/>
      <c r="D83" s="33"/>
      <c r="E83" s="33"/>
      <c r="F83" s="33"/>
      <c r="G83" s="33"/>
      <c r="H83" s="33"/>
      <c r="I83" s="33"/>
    </row>
    <row r="84" spans="1:9" s="79" customFormat="1" ht="15">
      <c r="A84" s="59" t="s">
        <v>281</v>
      </c>
      <c r="B84" s="145">
        <v>0</v>
      </c>
      <c r="C84" s="58"/>
      <c r="D84" s="58"/>
      <c r="E84" s="58"/>
      <c r="F84" s="58"/>
      <c r="G84" s="58"/>
      <c r="H84" s="58"/>
      <c r="I84" s="58"/>
    </row>
    <row r="85" spans="1:9" s="79" customFormat="1" ht="15">
      <c r="A85" s="59" t="s">
        <v>461</v>
      </c>
      <c r="B85" s="145">
        <v>0</v>
      </c>
      <c r="C85" s="33"/>
      <c r="D85" s="33"/>
      <c r="E85" s="33"/>
      <c r="F85" s="33"/>
      <c r="G85" s="33"/>
      <c r="H85" s="33"/>
      <c r="I85" s="33"/>
    </row>
    <row r="86" spans="1:9" s="79" customFormat="1" ht="15">
      <c r="A86" s="59" t="s">
        <v>462</v>
      </c>
      <c r="B86" s="145">
        <v>0</v>
      </c>
      <c r="C86" s="33"/>
      <c r="D86" s="33"/>
      <c r="E86" s="33"/>
      <c r="F86" s="33"/>
      <c r="G86" s="33"/>
      <c r="H86" s="33"/>
      <c r="I86" s="33"/>
    </row>
    <row r="87" spans="1:9" s="79" customFormat="1" ht="15">
      <c r="A87" s="59" t="s">
        <v>463</v>
      </c>
      <c r="B87" s="145">
        <v>0</v>
      </c>
      <c r="C87" s="33"/>
      <c r="D87" s="33"/>
      <c r="E87" s="33"/>
      <c r="F87" s="33"/>
      <c r="G87" s="33"/>
      <c r="H87" s="33"/>
      <c r="I87" s="33"/>
    </row>
    <row r="88" spans="1:9" s="79" customFormat="1" ht="15">
      <c r="A88" s="59" t="s">
        <v>464</v>
      </c>
      <c r="B88" s="145">
        <v>0</v>
      </c>
      <c r="C88" s="33"/>
      <c r="D88" s="33"/>
      <c r="E88" s="33"/>
      <c r="F88" s="33"/>
      <c r="G88" s="33"/>
      <c r="H88" s="33"/>
      <c r="I88" s="33"/>
    </row>
    <row r="89" spans="1:9" s="79" customFormat="1" ht="15">
      <c r="A89" s="59" t="s">
        <v>465</v>
      </c>
      <c r="B89" s="145">
        <v>0</v>
      </c>
      <c r="C89" s="33"/>
      <c r="D89" s="33"/>
      <c r="E89" s="33"/>
      <c r="F89" s="33"/>
      <c r="G89" s="33"/>
      <c r="H89" s="33"/>
      <c r="I89" s="33"/>
    </row>
    <row r="90" spans="1:9" s="79" customFormat="1" ht="15">
      <c r="A90" s="59" t="s">
        <v>466</v>
      </c>
      <c r="B90" s="145">
        <v>0</v>
      </c>
      <c r="C90" s="33"/>
      <c r="D90" s="33"/>
      <c r="E90" s="33"/>
      <c r="F90" s="33"/>
      <c r="G90" s="33"/>
      <c r="H90" s="33"/>
      <c r="I90" s="33"/>
    </row>
    <row r="91" spans="1:9" s="79" customFormat="1" ht="15">
      <c r="A91" s="59" t="s">
        <v>467</v>
      </c>
      <c r="B91" s="145">
        <v>0</v>
      </c>
      <c r="C91" s="33"/>
      <c r="D91" s="33"/>
      <c r="E91" s="33"/>
      <c r="F91" s="33"/>
      <c r="G91" s="33"/>
      <c r="H91" s="33"/>
      <c r="I91" s="33"/>
    </row>
    <row r="92" spans="1:9" s="79" customFormat="1" ht="15">
      <c r="A92" s="59" t="s">
        <v>468</v>
      </c>
      <c r="B92" s="145">
        <v>0</v>
      </c>
      <c r="C92" s="33"/>
      <c r="D92" s="33"/>
      <c r="E92" s="33"/>
      <c r="F92" s="33"/>
      <c r="G92" s="33"/>
      <c r="H92" s="33"/>
      <c r="I92" s="33"/>
    </row>
    <row r="93" spans="1:9" s="79" customFormat="1" ht="15">
      <c r="A93" s="59" t="s">
        <v>469</v>
      </c>
      <c r="B93" s="145">
        <v>0</v>
      </c>
      <c r="C93" s="33"/>
      <c r="D93" s="33"/>
      <c r="E93" s="33"/>
      <c r="F93" s="33"/>
      <c r="G93" s="33"/>
      <c r="H93" s="33"/>
      <c r="I93" s="33"/>
    </row>
    <row r="94" spans="1:9" s="79" customFormat="1" ht="15">
      <c r="A94" s="59" t="s">
        <v>470</v>
      </c>
      <c r="B94" s="145">
        <v>0</v>
      </c>
      <c r="C94" s="68"/>
      <c r="D94" s="68"/>
      <c r="E94" s="68"/>
      <c r="F94" s="68"/>
      <c r="G94" s="68"/>
      <c r="H94" s="68"/>
      <c r="I94" s="68"/>
    </row>
    <row r="95" spans="1:9" s="79" customFormat="1" ht="15">
      <c r="A95" s="59" t="s">
        <v>471</v>
      </c>
      <c r="B95" s="145">
        <v>0</v>
      </c>
      <c r="C95" s="33"/>
      <c r="D95" s="33"/>
      <c r="E95" s="33"/>
      <c r="F95" s="33"/>
      <c r="G95" s="33"/>
      <c r="H95" s="33"/>
      <c r="I95" s="33"/>
    </row>
    <row r="96" spans="1:9" s="79" customFormat="1" ht="15">
      <c r="A96" s="59" t="s">
        <v>472</v>
      </c>
      <c r="B96" s="145">
        <v>0</v>
      </c>
      <c r="C96" s="33"/>
      <c r="D96" s="33"/>
      <c r="E96" s="33"/>
      <c r="F96" s="33"/>
      <c r="G96" s="33"/>
      <c r="H96" s="33"/>
      <c r="I96" s="33"/>
    </row>
    <row r="97" spans="1:9" s="79" customFormat="1" ht="15">
      <c r="A97" s="59" t="s">
        <v>473</v>
      </c>
      <c r="B97" s="145">
        <v>0</v>
      </c>
      <c r="C97" s="33"/>
      <c r="D97" s="33"/>
      <c r="E97" s="33"/>
      <c r="F97" s="33"/>
      <c r="G97" s="33"/>
      <c r="H97" s="33"/>
      <c r="I97" s="33"/>
    </row>
    <row r="98" spans="1:9" s="79" customFormat="1" ht="15">
      <c r="A98" s="59" t="s">
        <v>474</v>
      </c>
      <c r="B98" s="145">
        <v>0</v>
      </c>
      <c r="C98" s="33"/>
      <c r="D98" s="33"/>
      <c r="E98" s="33"/>
      <c r="F98" s="33"/>
      <c r="G98" s="33"/>
      <c r="H98" s="33"/>
      <c r="I98" s="33"/>
    </row>
    <row r="99" spans="1:9" s="79" customFormat="1" ht="15">
      <c r="A99" s="59" t="s">
        <v>475</v>
      </c>
      <c r="B99" s="145">
        <v>0</v>
      </c>
      <c r="C99" s="33"/>
      <c r="D99" s="33"/>
      <c r="E99" s="33"/>
      <c r="F99" s="33"/>
      <c r="G99" s="33"/>
      <c r="H99" s="33"/>
      <c r="I99" s="33"/>
    </row>
    <row r="100" spans="1:9" s="79" customFormat="1" ht="15">
      <c r="A100" s="59" t="s">
        <v>476</v>
      </c>
      <c r="B100" s="145">
        <v>0</v>
      </c>
      <c r="C100" s="33"/>
      <c r="D100" s="33"/>
      <c r="E100" s="33"/>
      <c r="F100" s="33"/>
      <c r="G100" s="33"/>
      <c r="H100" s="33"/>
      <c r="I100" s="33"/>
    </row>
    <row r="101" spans="1:9" s="79" customFormat="1" ht="15">
      <c r="A101" s="59" t="s">
        <v>477</v>
      </c>
      <c r="B101" s="145">
        <v>0</v>
      </c>
      <c r="C101" s="33"/>
      <c r="D101" s="33"/>
      <c r="E101" s="33"/>
      <c r="F101" s="33"/>
      <c r="G101" s="33"/>
      <c r="H101" s="33"/>
      <c r="I101" s="33"/>
    </row>
    <row r="102" spans="1:9" s="79" customFormat="1" ht="15">
      <c r="A102" s="59" t="s">
        <v>478</v>
      </c>
      <c r="B102" s="145">
        <v>0</v>
      </c>
      <c r="C102" s="33"/>
      <c r="D102" s="33"/>
      <c r="E102" s="33"/>
      <c r="F102" s="33"/>
      <c r="G102" s="33"/>
      <c r="H102" s="33"/>
      <c r="I102" s="33"/>
    </row>
    <row r="103" spans="1:9" s="79" customFormat="1" ht="15.75" customHeight="1">
      <c r="A103" s="59" t="s">
        <v>1045</v>
      </c>
      <c r="B103" s="145">
        <v>0</v>
      </c>
      <c r="C103" s="33"/>
      <c r="D103" s="33"/>
      <c r="E103" s="33"/>
      <c r="F103" s="33"/>
      <c r="G103" s="33"/>
      <c r="H103" s="33"/>
      <c r="I103" s="33"/>
    </row>
    <row r="104" spans="1:9" s="79" customFormat="1" ht="15" hidden="1">
      <c r="A104" s="59"/>
      <c r="B104" s="78">
        <f>(B105*0.2)+(B107*0.8)</f>
        <v>0</v>
      </c>
      <c r="C104" s="33"/>
      <c r="D104" s="33"/>
      <c r="E104" s="33"/>
      <c r="F104" s="33"/>
      <c r="G104" s="33"/>
      <c r="H104" s="33"/>
      <c r="I104" s="33"/>
    </row>
    <row r="105" spans="1:9" s="79" customFormat="1" ht="30">
      <c r="A105" s="59" t="s">
        <v>1046</v>
      </c>
      <c r="B105" s="145">
        <v>0</v>
      </c>
      <c r="C105" s="33"/>
      <c r="D105" s="33"/>
      <c r="E105" s="33"/>
      <c r="F105" s="33"/>
      <c r="G105" s="33"/>
      <c r="H105" s="33"/>
      <c r="I105" s="33"/>
    </row>
    <row r="106" spans="1:2" ht="15">
      <c r="A106" s="60" t="s">
        <v>1051</v>
      </c>
      <c r="B106" s="78"/>
    </row>
    <row r="107" spans="1:2" ht="27.75" customHeight="1">
      <c r="A107" s="60" t="s">
        <v>1047</v>
      </c>
      <c r="B107" s="145">
        <v>0</v>
      </c>
    </row>
    <row r="108" spans="1:2" ht="15.75" customHeight="1" hidden="1">
      <c r="A108" s="60"/>
      <c r="B108" s="78">
        <f>SUM(B109*0.2)+(B110*0.8)</f>
        <v>0</v>
      </c>
    </row>
    <row r="109" spans="1:2" ht="30">
      <c r="A109" s="59" t="s">
        <v>1048</v>
      </c>
      <c r="B109" s="145">
        <v>0</v>
      </c>
    </row>
    <row r="110" spans="1:2" ht="15">
      <c r="A110" s="60" t="s">
        <v>108</v>
      </c>
      <c r="B110" s="25">
        <f>SUM(B111:B112)/2</f>
        <v>0</v>
      </c>
    </row>
    <row r="111" spans="1:2" ht="30">
      <c r="A111" s="60" t="s">
        <v>572</v>
      </c>
      <c r="B111" s="145">
        <v>0</v>
      </c>
    </row>
    <row r="112" spans="1:2" ht="45">
      <c r="A112" s="60" t="s">
        <v>1049</v>
      </c>
      <c r="B112" s="145">
        <v>0</v>
      </c>
    </row>
    <row r="113" spans="3:9" ht="15">
      <c r="C113" s="71"/>
      <c r="D113" s="71"/>
      <c r="E113" s="71"/>
      <c r="F113" s="71"/>
      <c r="G113" s="71"/>
      <c r="H113" s="71"/>
      <c r="I113" s="71"/>
    </row>
    <row r="114" spans="1:9" s="53" customFormat="1" ht="28.5">
      <c r="A114" s="54" t="s">
        <v>0</v>
      </c>
      <c r="B114" s="75">
        <f>(B115+B124)/2</f>
        <v>0</v>
      </c>
      <c r="C114" s="58"/>
      <c r="D114" s="58"/>
      <c r="E114" s="58"/>
      <c r="F114" s="58"/>
      <c r="G114" s="58"/>
      <c r="H114" s="58"/>
      <c r="I114" s="58"/>
    </row>
    <row r="115" spans="1:9" s="77" customFormat="1" ht="30">
      <c r="A115" s="56" t="s">
        <v>301</v>
      </c>
      <c r="B115" s="76">
        <f>SUM(B117:B119)/3</f>
        <v>0</v>
      </c>
      <c r="C115" s="33"/>
      <c r="D115" s="33"/>
      <c r="E115" s="33"/>
      <c r="F115" s="33"/>
      <c r="G115" s="33"/>
      <c r="H115" s="33"/>
      <c r="I115" s="33"/>
    </row>
    <row r="116" spans="1:9" s="79" customFormat="1" ht="15">
      <c r="A116" s="59" t="s">
        <v>987</v>
      </c>
      <c r="B116" s="78"/>
      <c r="C116" s="33"/>
      <c r="D116" s="33"/>
      <c r="E116" s="33"/>
      <c r="F116" s="33"/>
      <c r="G116" s="33"/>
      <c r="H116" s="33"/>
      <c r="I116" s="33"/>
    </row>
    <row r="117" spans="1:9" s="79" customFormat="1" ht="30">
      <c r="A117" s="59" t="s">
        <v>302</v>
      </c>
      <c r="B117" s="145">
        <v>0</v>
      </c>
      <c r="C117" s="33"/>
      <c r="D117" s="33"/>
      <c r="E117" s="33"/>
      <c r="F117" s="33"/>
      <c r="G117" s="33"/>
      <c r="H117" s="33"/>
      <c r="I117" s="33"/>
    </row>
    <row r="118" spans="1:9" s="79" customFormat="1" ht="30">
      <c r="A118" s="59" t="s">
        <v>998</v>
      </c>
      <c r="B118" s="145">
        <v>0</v>
      </c>
      <c r="C118" s="33"/>
      <c r="D118" s="33"/>
      <c r="E118" s="33"/>
      <c r="F118" s="33"/>
      <c r="G118" s="33"/>
      <c r="H118" s="33"/>
      <c r="I118" s="33"/>
    </row>
    <row r="119" spans="1:9" s="79" customFormat="1" ht="15" hidden="1">
      <c r="A119" s="59"/>
      <c r="B119" s="78">
        <f>(B120*0.2)+(B121*0.8)</f>
        <v>0</v>
      </c>
      <c r="C119" s="58"/>
      <c r="D119" s="58"/>
      <c r="E119" s="58"/>
      <c r="F119" s="58"/>
      <c r="G119" s="58"/>
      <c r="H119" s="58"/>
      <c r="I119" s="58"/>
    </row>
    <row r="120" spans="1:9" s="79" customFormat="1" ht="30">
      <c r="A120" s="59" t="s">
        <v>999</v>
      </c>
      <c r="B120" s="145">
        <v>0</v>
      </c>
      <c r="C120" s="33"/>
      <c r="D120" s="33"/>
      <c r="E120" s="33"/>
      <c r="F120" s="33"/>
      <c r="G120" s="33"/>
      <c r="H120" s="33"/>
      <c r="I120" s="33"/>
    </row>
    <row r="121" spans="1:9" s="84" customFormat="1" ht="15">
      <c r="A121" s="60" t="s">
        <v>1000</v>
      </c>
      <c r="B121" s="25">
        <f>SUM(B122:B123)/2</f>
        <v>0</v>
      </c>
      <c r="C121" s="33"/>
      <c r="D121" s="33"/>
      <c r="E121" s="33"/>
      <c r="F121" s="33"/>
      <c r="G121" s="33"/>
      <c r="H121" s="33"/>
      <c r="I121" s="33"/>
    </row>
    <row r="122" spans="1:9" s="84" customFormat="1" ht="15">
      <c r="A122" s="60" t="s">
        <v>1001</v>
      </c>
      <c r="B122" s="145">
        <v>0</v>
      </c>
      <c r="C122" s="33"/>
      <c r="D122" s="33"/>
      <c r="E122" s="33"/>
      <c r="F122" s="33"/>
      <c r="G122" s="33"/>
      <c r="H122" s="33"/>
      <c r="I122" s="33"/>
    </row>
    <row r="123" spans="1:9" s="84" customFormat="1" ht="15">
      <c r="A123" s="60" t="s">
        <v>1002</v>
      </c>
      <c r="B123" s="145">
        <v>0</v>
      </c>
      <c r="C123" s="33"/>
      <c r="D123" s="33"/>
      <c r="E123" s="33"/>
      <c r="F123" s="33"/>
      <c r="G123" s="33"/>
      <c r="H123" s="33"/>
      <c r="I123" s="33"/>
    </row>
    <row r="124" spans="1:9" s="77" customFormat="1" ht="30">
      <c r="A124" s="56" t="s">
        <v>1003</v>
      </c>
      <c r="B124" s="76">
        <f>SUM(B126:B131)/6</f>
        <v>0</v>
      </c>
      <c r="C124" s="33"/>
      <c r="D124" s="33"/>
      <c r="E124" s="33"/>
      <c r="F124" s="33"/>
      <c r="G124" s="33"/>
      <c r="H124" s="33"/>
      <c r="I124" s="33"/>
    </row>
    <row r="125" spans="1:9" s="79" customFormat="1" ht="15">
      <c r="A125" s="59" t="s">
        <v>987</v>
      </c>
      <c r="B125" s="78"/>
      <c r="C125" s="33"/>
      <c r="D125" s="33"/>
      <c r="E125" s="33"/>
      <c r="F125" s="33"/>
      <c r="G125" s="33"/>
      <c r="H125" s="33"/>
      <c r="I125" s="33"/>
    </row>
    <row r="126" spans="1:9" s="79" customFormat="1" ht="30">
      <c r="A126" s="59" t="s">
        <v>1004</v>
      </c>
      <c r="B126" s="145">
        <v>0</v>
      </c>
      <c r="C126" s="33"/>
      <c r="D126" s="33"/>
      <c r="E126" s="33"/>
      <c r="F126" s="33"/>
      <c r="G126" s="33"/>
      <c r="H126" s="33"/>
      <c r="I126" s="33"/>
    </row>
    <row r="127" spans="1:9" s="79" customFormat="1" ht="30">
      <c r="A127" s="59" t="s">
        <v>1005</v>
      </c>
      <c r="B127" s="145">
        <v>0</v>
      </c>
      <c r="C127" s="33"/>
      <c r="D127" s="33"/>
      <c r="E127" s="33"/>
      <c r="F127" s="33"/>
      <c r="G127" s="33"/>
      <c r="H127" s="33"/>
      <c r="I127" s="33"/>
    </row>
    <row r="128" spans="1:9" s="79" customFormat="1" ht="30">
      <c r="A128" s="59" t="s">
        <v>1006</v>
      </c>
      <c r="B128" s="145">
        <v>0</v>
      </c>
      <c r="C128" s="33"/>
      <c r="D128" s="33"/>
      <c r="E128" s="33"/>
      <c r="F128" s="33"/>
      <c r="G128" s="33"/>
      <c r="H128" s="33"/>
      <c r="I128" s="33"/>
    </row>
    <row r="129" spans="1:9" s="79" customFormat="1" ht="30">
      <c r="A129" s="59" t="s">
        <v>1007</v>
      </c>
      <c r="B129" s="145">
        <v>0</v>
      </c>
      <c r="C129" s="33"/>
      <c r="D129" s="33"/>
      <c r="E129" s="33"/>
      <c r="F129" s="33"/>
      <c r="G129" s="33"/>
      <c r="H129" s="33"/>
      <c r="I129" s="33"/>
    </row>
    <row r="130" spans="1:9" s="79" customFormat="1" ht="30">
      <c r="A130" s="59" t="s">
        <v>1008</v>
      </c>
      <c r="B130" s="145">
        <v>0</v>
      </c>
      <c r="C130" s="33"/>
      <c r="D130" s="33"/>
      <c r="E130" s="33"/>
      <c r="F130" s="33"/>
      <c r="G130" s="33"/>
      <c r="H130" s="33"/>
      <c r="I130" s="33"/>
    </row>
    <row r="131" spans="1:9" s="79" customFormat="1" ht="15" hidden="1">
      <c r="A131" s="59"/>
      <c r="B131" s="78">
        <f>(B132*0.2)+(B133*0.8)</f>
        <v>0</v>
      </c>
      <c r="C131" s="33"/>
      <c r="D131" s="33"/>
      <c r="E131" s="33"/>
      <c r="F131" s="33"/>
      <c r="G131" s="33"/>
      <c r="H131" s="33"/>
      <c r="I131" s="33"/>
    </row>
    <row r="132" spans="1:9" s="79" customFormat="1" ht="15">
      <c r="A132" s="59" t="s">
        <v>1009</v>
      </c>
      <c r="B132" s="145">
        <v>0</v>
      </c>
      <c r="C132" s="33"/>
      <c r="D132" s="33"/>
      <c r="E132" s="33"/>
      <c r="F132" s="33"/>
      <c r="G132" s="33"/>
      <c r="H132" s="33"/>
      <c r="I132" s="33"/>
    </row>
    <row r="133" spans="1:9" s="84" customFormat="1" ht="15">
      <c r="A133" s="60" t="s">
        <v>1010</v>
      </c>
      <c r="B133" s="25">
        <f>SUM(B134:B135)/2</f>
        <v>0</v>
      </c>
      <c r="C133" s="33"/>
      <c r="D133" s="33"/>
      <c r="E133" s="33"/>
      <c r="F133" s="33"/>
      <c r="G133" s="33"/>
      <c r="H133" s="33"/>
      <c r="I133" s="33"/>
    </row>
    <row r="134" spans="1:9" s="84" customFormat="1" ht="30">
      <c r="A134" s="60" t="s">
        <v>1199</v>
      </c>
      <c r="B134" s="145">
        <v>0</v>
      </c>
      <c r="C134" s="33"/>
      <c r="D134" s="33"/>
      <c r="E134" s="33"/>
      <c r="F134" s="33"/>
      <c r="G134" s="33"/>
      <c r="H134" s="33"/>
      <c r="I134" s="33"/>
    </row>
    <row r="135" spans="1:9" s="84" customFormat="1" ht="30">
      <c r="A135" s="60" t="s">
        <v>1200</v>
      </c>
      <c r="B135" s="145">
        <v>0</v>
      </c>
      <c r="C135" s="33"/>
      <c r="D135" s="33"/>
      <c r="E135" s="33"/>
      <c r="F135" s="33"/>
      <c r="G135" s="33"/>
      <c r="H135" s="33"/>
      <c r="I135" s="33"/>
    </row>
  </sheetData>
  <sheetProtection password="C1CD" sheet="1" objects="1" scenarios="1"/>
  <dataValidations count="1">
    <dataValidation type="whole" allowBlank="1" showErrorMessage="1" promptTitle="ERROR" prompt="Valor solo puede ser 0 o 1!" errorTitle="ERROR" error="Valor solo puede ser 0 o 1!" sqref="B6:B8 B10 B12 B15 B17 B19 B21 B24:B40 B43:B45 B50 B52 B54:B61 B63 B65:B68 B70 B72:B73 B75 B77:B79 B84:B103 B105 B107 B109 B111:B112 B117:B118 B120 B122:B123 B126:B130 B132 B134:B135">
      <formula1>0</formula1>
      <formula2>1</formula2>
    </dataValidation>
  </dataValidations>
  <printOptions/>
  <pageMargins left="0.75" right="0.75" top="1" bottom="1" header="0" footer="0"/>
  <pageSetup horizontalDpi="360" verticalDpi="360" orientation="portrait" r:id="rId2"/>
  <drawing r:id="rId1"/>
</worksheet>
</file>

<file path=xl/worksheets/sheet12.xml><?xml version="1.0" encoding="utf-8"?>
<worksheet xmlns="http://schemas.openxmlformats.org/spreadsheetml/2006/main" xmlns:r="http://schemas.openxmlformats.org/officeDocument/2006/relationships">
  <sheetPr codeName="Sheet12"/>
  <dimension ref="A1:K28"/>
  <sheetViews>
    <sheetView workbookViewId="0" topLeftCell="B1">
      <selection activeCell="B9" sqref="B9"/>
    </sheetView>
  </sheetViews>
  <sheetFormatPr defaultColWidth="9.140625" defaultRowHeight="12.75"/>
  <cols>
    <col min="1" max="1" width="8.57421875" style="11" customWidth="1"/>
    <col min="2" max="2" width="66.7109375" style="12" customWidth="1"/>
    <col min="3" max="3" width="10.7109375" style="10" customWidth="1"/>
    <col min="4" max="4" width="10.7109375" style="0" customWidth="1"/>
    <col min="5" max="5" width="10.7109375" style="20" customWidth="1"/>
    <col min="6" max="7" width="8.8515625" style="23" hidden="1" customWidth="1"/>
    <col min="8" max="9" width="0" style="23" hidden="1" customWidth="1"/>
  </cols>
  <sheetData>
    <row r="1" spans="1:11" ht="18">
      <c r="A1" s="158" t="s">
        <v>293</v>
      </c>
      <c r="B1" s="159"/>
      <c r="C1" s="159"/>
      <c r="D1" s="159"/>
      <c r="E1" s="159"/>
      <c r="J1" s="156">
        <f>('FESP 1'!B2+'FESP 2'!B2+'FESP 3'!B2+'FESP 4'!B2+'FESP 5'!B2+'FESP 6'!B2+'FESP 7'!B2+'FESP 8'!B2+'FESP 9'!B2+'FESP 10'!B2+'FESP 11'!B2)/11</f>
        <v>0</v>
      </c>
      <c r="K1" s="149" t="s">
        <v>46</v>
      </c>
    </row>
    <row r="2" spans="10:11" ht="13.5" thickBot="1">
      <c r="J2" s="157">
        <v>0</v>
      </c>
      <c r="K2" s="149" t="s">
        <v>509</v>
      </c>
    </row>
    <row r="3" spans="1:9" s="26" customFormat="1" ht="28.5" customHeight="1" thickBot="1" thickTop="1">
      <c r="A3" s="150" t="s">
        <v>1196</v>
      </c>
      <c r="B3" s="151" t="s">
        <v>1194</v>
      </c>
      <c r="C3" s="155" t="s">
        <v>510</v>
      </c>
      <c r="D3" s="155" t="s">
        <v>47</v>
      </c>
      <c r="E3" s="155" t="s">
        <v>45</v>
      </c>
      <c r="F3" s="28"/>
      <c r="G3" s="28"/>
      <c r="H3" s="28"/>
      <c r="I3" s="28"/>
    </row>
    <row r="4" spans="1:9" ht="12.75" customHeight="1" thickTop="1">
      <c r="A4" s="11">
        <v>1</v>
      </c>
      <c r="B4" s="13" t="str">
        <f>'FESP 1'!A3</f>
        <v>1.1 Guías y procesos de monitoreo y evaluación del estado de salud</v>
      </c>
      <c r="C4" s="152">
        <f>'FESP 1'!B3</f>
        <v>0</v>
      </c>
      <c r="D4" s="11" t="str">
        <f>IF($C4&gt;J1,"F","D")</f>
        <v>D</v>
      </c>
      <c r="E4" s="11" t="str">
        <f>IF($C4&gt;J2,"F","D")</f>
        <v>D</v>
      </c>
      <c r="F4" s="22">
        <f aca="true" t="shared" si="0" ref="F4:F28">IF($C4&lt;$J$1,SUM($C4),-1)</f>
        <v>-1</v>
      </c>
      <c r="G4" s="22">
        <f aca="true" t="shared" si="1" ref="G4:G28">IF($C4&gt;$J$1,SUM($C4),-1)</f>
        <v>-1</v>
      </c>
      <c r="H4" s="22">
        <f aca="true" t="shared" si="2" ref="H4:H28">IF($C4&lt;$J$2,SUM($C4),-1)</f>
        <v>-1</v>
      </c>
      <c r="I4" s="22">
        <f aca="true" t="shared" si="3" ref="I4:I28">IF($C4&gt;$J$2,SUM($C4),-1)</f>
        <v>-1</v>
      </c>
    </row>
    <row r="5" spans="1:9" ht="12.75">
      <c r="A5" s="11">
        <v>1</v>
      </c>
      <c r="B5" s="13" t="str">
        <f>'FESP 1'!A57</f>
        <v>1.2 Evaluación de la calidad de la información</v>
      </c>
      <c r="C5" s="152">
        <f>'FESP 1'!B57</f>
        <v>0</v>
      </c>
      <c r="D5" s="11" t="str">
        <f>IF($C5&gt;J1,"F","D")</f>
        <v>D</v>
      </c>
      <c r="E5" s="11" t="str">
        <f>IF($C5&gt;J2,"F","D")</f>
        <v>D</v>
      </c>
      <c r="F5" s="22">
        <f t="shared" si="0"/>
        <v>-1</v>
      </c>
      <c r="G5" s="22">
        <f t="shared" si="1"/>
        <v>-1</v>
      </c>
      <c r="H5" s="22">
        <f t="shared" si="2"/>
        <v>-1</v>
      </c>
      <c r="I5" s="22">
        <f t="shared" si="3"/>
        <v>-1</v>
      </c>
    </row>
    <row r="6" spans="1:9" ht="17.25" customHeight="1">
      <c r="A6" s="11">
        <v>2</v>
      </c>
      <c r="B6" s="13" t="str">
        <f>'FESP 2'!A3</f>
        <v>2.1 Sistema de vigilancia para identificar amenazas y daños a la salud pública.</v>
      </c>
      <c r="C6" s="152">
        <f>'FESP 2'!B3</f>
        <v>0</v>
      </c>
      <c r="D6" s="11" t="str">
        <f>IF($C6&gt;J1,"F","D")</f>
        <v>D</v>
      </c>
      <c r="E6" s="11" t="str">
        <f>IF($C6&gt;J2,"F","D")</f>
        <v>D</v>
      </c>
      <c r="F6" s="22">
        <f t="shared" si="0"/>
        <v>-1</v>
      </c>
      <c r="G6" s="22">
        <f t="shared" si="1"/>
        <v>-1</v>
      </c>
      <c r="H6" s="22">
        <f t="shared" si="2"/>
        <v>-1</v>
      </c>
      <c r="I6" s="22">
        <f t="shared" si="3"/>
        <v>-1</v>
      </c>
    </row>
    <row r="7" spans="1:9" ht="25.5">
      <c r="A7" s="11">
        <v>2</v>
      </c>
      <c r="B7" s="13" t="str">
        <f>'FESP 2'!A67</f>
        <v>2.4 Capacidad de respuesta oportuna y efectiva dirigida al control de problemas de salud pública</v>
      </c>
      <c r="C7" s="152">
        <f>'FESP 2'!B67</f>
        <v>0</v>
      </c>
      <c r="D7" s="11" t="str">
        <f>IF($C7&gt;J1,"F","D")</f>
        <v>D</v>
      </c>
      <c r="E7" s="11" t="str">
        <f>IF($C7&gt;J2,"F","D")</f>
        <v>D</v>
      </c>
      <c r="F7" s="22">
        <f t="shared" si="0"/>
        <v>-1</v>
      </c>
      <c r="G7" s="22">
        <f t="shared" si="1"/>
        <v>-1</v>
      </c>
      <c r="H7" s="22">
        <f t="shared" si="2"/>
        <v>-1</v>
      </c>
      <c r="I7" s="22">
        <f t="shared" si="3"/>
        <v>-1</v>
      </c>
    </row>
    <row r="8" spans="1:9" ht="25.5">
      <c r="A8" s="11">
        <v>3</v>
      </c>
      <c r="B8" s="13" t="str">
        <f>'FESP 3'!A3</f>
        <v>3.1 Apoyo a actividades de promoción de la salud, elaboración de normas e intervenciones dirigidas a favorecer conductas y ambientes saludables </v>
      </c>
      <c r="C8" s="152">
        <f>'FESP 3'!B3</f>
        <v>0</v>
      </c>
      <c r="D8" s="11" t="str">
        <f>IF($C8&gt;J1,"F","D")</f>
        <v>D</v>
      </c>
      <c r="E8" s="11" t="str">
        <f>IF($C8&gt;J2,"F","D")</f>
        <v>D</v>
      </c>
      <c r="F8" s="22">
        <f t="shared" si="0"/>
        <v>-1</v>
      </c>
      <c r="G8" s="22">
        <f t="shared" si="1"/>
        <v>-1</v>
      </c>
      <c r="H8" s="22">
        <f t="shared" si="2"/>
        <v>-1</v>
      </c>
      <c r="I8" s="22">
        <f t="shared" si="3"/>
        <v>-1</v>
      </c>
    </row>
    <row r="9" spans="1:9" ht="25.5">
      <c r="A9" s="11">
        <v>3</v>
      </c>
      <c r="B9" s="13" t="str">
        <f>'FESP 3'!A38</f>
        <v>3.2 Construcción de alianzas sectoriales y extrasectoriales para la promoción de la salud</v>
      </c>
      <c r="C9" s="152">
        <f>'FESP 3'!B38</f>
        <v>0</v>
      </c>
      <c r="D9" s="11" t="str">
        <f>IF($C9&gt;J1,"F","D")</f>
        <v>D</v>
      </c>
      <c r="E9" s="11" t="str">
        <f>IF($C9&gt;J2,"F","D")</f>
        <v>D</v>
      </c>
      <c r="F9" s="22">
        <f t="shared" si="0"/>
        <v>-1</v>
      </c>
      <c r="G9" s="22">
        <f t="shared" si="1"/>
        <v>-1</v>
      </c>
      <c r="H9" s="22">
        <f t="shared" si="2"/>
        <v>-1</v>
      </c>
      <c r="I9" s="22">
        <f t="shared" si="3"/>
        <v>-1</v>
      </c>
    </row>
    <row r="10" spans="1:9" ht="25.5">
      <c r="A10" s="11">
        <v>3</v>
      </c>
      <c r="B10" s="13" t="str">
        <f>'FESP 3'!A74</f>
        <v>3.3 Planificación y coordinación nacional de las estrategias de información, educación y comunicación social para la promoción de la salud</v>
      </c>
      <c r="C10" s="152">
        <f>'FESP 3'!B74</f>
        <v>0</v>
      </c>
      <c r="D10" s="11" t="str">
        <f>IF($C10&gt;J1,"F","D")</f>
        <v>D</v>
      </c>
      <c r="E10" s="11" t="str">
        <f>IF($C10&gt;J2,"F","D")</f>
        <v>D</v>
      </c>
      <c r="F10" s="22">
        <f t="shared" si="0"/>
        <v>-1</v>
      </c>
      <c r="G10" s="22">
        <f t="shared" si="1"/>
        <v>-1</v>
      </c>
      <c r="H10" s="22">
        <f t="shared" si="2"/>
        <v>-1</v>
      </c>
      <c r="I10" s="22">
        <f t="shared" si="3"/>
        <v>-1</v>
      </c>
    </row>
    <row r="11" spans="1:9" ht="12.75">
      <c r="A11" s="11">
        <v>3</v>
      </c>
      <c r="B11" s="13" t="str">
        <f>'FESP 3'!A112</f>
        <v>3.4 Reorientación de los servicios de salud hacia la promoción</v>
      </c>
      <c r="C11" s="152">
        <f>'FESP 3'!B112</f>
        <v>0</v>
      </c>
      <c r="D11" s="11" t="str">
        <f>IF($C11&gt;J1,"F","D")</f>
        <v>D</v>
      </c>
      <c r="E11" s="11" t="str">
        <f>IF($C11&gt;J2,"F","D")</f>
        <v>D</v>
      </c>
      <c r="F11" s="22">
        <f t="shared" si="0"/>
        <v>-1</v>
      </c>
      <c r="G11" s="22">
        <f t="shared" si="1"/>
        <v>-1</v>
      </c>
      <c r="H11" s="22">
        <f t="shared" si="2"/>
        <v>-1</v>
      </c>
      <c r="I11" s="22">
        <f t="shared" si="3"/>
        <v>-1</v>
      </c>
    </row>
    <row r="12" spans="1:9" ht="25.5">
      <c r="A12" s="11">
        <v>4</v>
      </c>
      <c r="B12" s="13" t="str">
        <f>'FESP 4'!A3</f>
        <v>4.1 Fortalecimiento del poder de los ciudadanos en la toma de decisiones en salud pública</v>
      </c>
      <c r="C12" s="152">
        <f>'FESP 4'!B3</f>
        <v>0</v>
      </c>
      <c r="D12" s="11" t="str">
        <f>IF($C12&gt;J1,"F","D")</f>
        <v>D</v>
      </c>
      <c r="E12" s="11" t="str">
        <f>IF($C12&gt;J2,"F","D")</f>
        <v>D</v>
      </c>
      <c r="F12" s="22">
        <f t="shared" si="0"/>
        <v>-1</v>
      </c>
      <c r="G12" s="22">
        <f t="shared" si="1"/>
        <v>-1</v>
      </c>
      <c r="H12" s="22">
        <f t="shared" si="2"/>
        <v>-1</v>
      </c>
      <c r="I12" s="22">
        <f t="shared" si="3"/>
        <v>-1</v>
      </c>
    </row>
    <row r="13" spans="1:9" ht="12.75">
      <c r="A13" s="11">
        <v>4</v>
      </c>
      <c r="B13" s="13" t="str">
        <f>'FESP 4'!A37</f>
        <v>4.2 Fortalecimiento de la participación social en salud</v>
      </c>
      <c r="C13" s="152">
        <f>'FESP 4'!B37</f>
        <v>0</v>
      </c>
      <c r="D13" s="11" t="str">
        <f>IF($C13&gt;J1,"F","D")</f>
        <v>D</v>
      </c>
      <c r="E13" s="11" t="str">
        <f>IF($C13&gt;J2,"F","D")</f>
        <v>D</v>
      </c>
      <c r="F13" s="22">
        <f t="shared" si="0"/>
        <v>-1</v>
      </c>
      <c r="G13" s="22">
        <f t="shared" si="1"/>
        <v>-1</v>
      </c>
      <c r="H13" s="22">
        <f t="shared" si="2"/>
        <v>-1</v>
      </c>
      <c r="I13" s="22">
        <f t="shared" si="3"/>
        <v>-1</v>
      </c>
    </row>
    <row r="14" spans="1:9" ht="12.75">
      <c r="A14" s="11">
        <v>5</v>
      </c>
      <c r="B14" s="13" t="str">
        <f>'FESP 5'!A3</f>
        <v>5.1 La definición nacional y subnacional de objetivos en salud pública </v>
      </c>
      <c r="C14" s="152">
        <f>'FESP 5'!B3</f>
        <v>0</v>
      </c>
      <c r="D14" s="11" t="str">
        <f>IF($C14&gt;J1,"F","D")</f>
        <v>D</v>
      </c>
      <c r="E14" s="11" t="str">
        <f>IF($C14&gt;J2,"F","D")</f>
        <v>D</v>
      </c>
      <c r="F14" s="22">
        <f t="shared" si="0"/>
        <v>-1</v>
      </c>
      <c r="G14" s="22">
        <f t="shared" si="1"/>
        <v>-1</v>
      </c>
      <c r="H14" s="22">
        <f t="shared" si="2"/>
        <v>-1</v>
      </c>
      <c r="I14" s="22">
        <f t="shared" si="3"/>
        <v>-1</v>
      </c>
    </row>
    <row r="15" spans="1:9" ht="12.75">
      <c r="A15" s="11">
        <v>5</v>
      </c>
      <c r="B15" s="13" t="str">
        <f>'FESP 5'!A36</f>
        <v>5.2 Desarrollo, monitoreo y evaluación de las políticas de salud pública </v>
      </c>
      <c r="C15" s="152">
        <f>'FESP 5'!B36</f>
        <v>0</v>
      </c>
      <c r="D15" s="11" t="str">
        <f>IF($C15&gt;J1,"F","D")</f>
        <v>D</v>
      </c>
      <c r="E15" s="11" t="str">
        <f>IF($C15&gt;J2,"F","D")</f>
        <v>D</v>
      </c>
      <c r="F15" s="22">
        <f t="shared" si="0"/>
        <v>-1</v>
      </c>
      <c r="G15" s="22">
        <f t="shared" si="1"/>
        <v>-1</v>
      </c>
      <c r="H15" s="22">
        <f t="shared" si="2"/>
        <v>-1</v>
      </c>
      <c r="I15" s="22">
        <f t="shared" si="3"/>
        <v>-1</v>
      </c>
    </row>
    <row r="16" spans="1:9" ht="12.75">
      <c r="A16" s="11">
        <v>6</v>
      </c>
      <c r="B16" s="13" t="str">
        <f>'FESP 6'!A3</f>
        <v>6.1 Revisión periódica, evaluación y modificación del marco regulatorio </v>
      </c>
      <c r="C16" s="152">
        <f>'FESP 6'!B3</f>
        <v>0</v>
      </c>
      <c r="D16" s="11" t="str">
        <f>IF($C16&gt;J1,"F","D")</f>
        <v>D</v>
      </c>
      <c r="E16" s="11" t="str">
        <f>IF($C16&gt;J2,"F","D")</f>
        <v>D</v>
      </c>
      <c r="F16" s="22">
        <f t="shared" si="0"/>
        <v>-1</v>
      </c>
      <c r="G16" s="22">
        <f t="shared" si="1"/>
        <v>-1</v>
      </c>
      <c r="H16" s="22">
        <f t="shared" si="2"/>
        <v>-1</v>
      </c>
      <c r="I16" s="22">
        <f t="shared" si="3"/>
        <v>-1</v>
      </c>
    </row>
    <row r="17" spans="1:9" ht="12.75">
      <c r="A17" s="11">
        <v>6</v>
      </c>
      <c r="B17" s="13" t="str">
        <f>'FESP 6'!A32</f>
        <v>6.2 Hacer cumplir  la normativa en salud</v>
      </c>
      <c r="C17" s="152">
        <f>'FESP 6'!B32</f>
        <v>0</v>
      </c>
      <c r="D17" s="11" t="str">
        <f>IF($C17&gt;J1,"F","D")</f>
        <v>D</v>
      </c>
      <c r="E17" s="11" t="str">
        <f>IF($C17&gt;J2,"F","D")</f>
        <v>D</v>
      </c>
      <c r="F17" s="22">
        <f t="shared" si="0"/>
        <v>-1</v>
      </c>
      <c r="G17" s="22">
        <f t="shared" si="1"/>
        <v>-1</v>
      </c>
      <c r="H17" s="22">
        <f t="shared" si="2"/>
        <v>-1</v>
      </c>
      <c r="I17" s="22">
        <f t="shared" si="3"/>
        <v>-1</v>
      </c>
    </row>
    <row r="18" spans="1:9" ht="12.75">
      <c r="A18" s="11">
        <v>7</v>
      </c>
      <c r="B18" s="13" t="str">
        <f>'FESP 7'!A3</f>
        <v>7.1 Monitoreo y evaluación del acceso a los servicios de salud necesarios</v>
      </c>
      <c r="C18" s="152">
        <f>'FESP 7'!B3</f>
        <v>0</v>
      </c>
      <c r="D18" s="11" t="str">
        <f>IF($C18&gt;J1,"F","D")</f>
        <v>D</v>
      </c>
      <c r="E18" s="11" t="str">
        <f>IF($C18&gt;J2,"F","D")</f>
        <v>D</v>
      </c>
      <c r="F18" s="22">
        <f t="shared" si="0"/>
        <v>-1</v>
      </c>
      <c r="G18" s="22">
        <f t="shared" si="1"/>
        <v>-1</v>
      </c>
      <c r="H18" s="22">
        <f t="shared" si="2"/>
        <v>-1</v>
      </c>
      <c r="I18" s="22">
        <f t="shared" si="3"/>
        <v>-1</v>
      </c>
    </row>
    <row r="19" spans="1:9" ht="25.5">
      <c r="A19" s="11">
        <v>7</v>
      </c>
      <c r="B19" s="13" t="str">
        <f>'FESP 7'!A88</f>
        <v>7.3 Abogacía y acción para mejorar el acceso a los servicios  de salud necesarios   </v>
      </c>
      <c r="C19" s="152">
        <f>'FESP 7'!B88</f>
        <v>0</v>
      </c>
      <c r="D19" s="11" t="str">
        <f>IF($C19&gt;J1,"F","D")</f>
        <v>D</v>
      </c>
      <c r="E19" s="11" t="str">
        <f>IF($C19&gt;J2,"F","D")</f>
        <v>D</v>
      </c>
      <c r="F19" s="22">
        <f t="shared" si="0"/>
        <v>-1</v>
      </c>
      <c r="G19" s="22">
        <f t="shared" si="1"/>
        <v>-1</v>
      </c>
      <c r="H19" s="22">
        <f t="shared" si="2"/>
        <v>-1</v>
      </c>
      <c r="I19" s="22">
        <f t="shared" si="3"/>
        <v>-1</v>
      </c>
    </row>
    <row r="20" spans="1:9" ht="12.75">
      <c r="A20" s="11">
        <v>8</v>
      </c>
      <c r="B20" s="13" t="str">
        <f>'FESP 8'!A3</f>
        <v>8.1 Caracterización de la fuerza de trabajo  en salud pública</v>
      </c>
      <c r="C20" s="152">
        <f>'FESP 8'!B3</f>
        <v>0</v>
      </c>
      <c r="D20" s="11" t="str">
        <f>IF($C20&gt;J1,"F","D")</f>
        <v>D</v>
      </c>
      <c r="E20" s="11" t="str">
        <f>IF($C20&gt;J2,"F","D")</f>
        <v>D</v>
      </c>
      <c r="F20" s="22">
        <f t="shared" si="0"/>
        <v>-1</v>
      </c>
      <c r="G20" s="22">
        <f t="shared" si="1"/>
        <v>-1</v>
      </c>
      <c r="H20" s="22">
        <f t="shared" si="2"/>
        <v>-1</v>
      </c>
      <c r="I20" s="22">
        <f t="shared" si="3"/>
        <v>-1</v>
      </c>
    </row>
    <row r="21" spans="1:9" ht="12.75">
      <c r="A21" s="11">
        <v>8</v>
      </c>
      <c r="B21" s="13" t="str">
        <f>'FESP 8'!A99</f>
        <v>8.3 Educación continua, permanente y de postgrado en salud pública</v>
      </c>
      <c r="C21" s="152">
        <f>'FESP 8'!B99</f>
        <v>0</v>
      </c>
      <c r="D21" s="11" t="str">
        <f>IF($C21&gt;J1,"F","D")</f>
        <v>D</v>
      </c>
      <c r="E21" s="11" t="str">
        <f>IF($C21&gt;J2,"F","D")</f>
        <v>D</v>
      </c>
      <c r="F21" s="22">
        <f t="shared" si="0"/>
        <v>-1</v>
      </c>
      <c r="G21" s="22">
        <f t="shared" si="1"/>
        <v>-1</v>
      </c>
      <c r="H21" s="22">
        <f t="shared" si="2"/>
        <v>-1</v>
      </c>
      <c r="I21" s="22">
        <f t="shared" si="3"/>
        <v>-1</v>
      </c>
    </row>
    <row r="22" spans="1:9" ht="25.5">
      <c r="A22" s="11">
        <v>8</v>
      </c>
      <c r="B22" s="13" t="str">
        <f>'FESP 8'!A111</f>
        <v>8.4 Perfeccionamiento de los RRHH para la entrega de servicios apropiados a las características socioculturales  de los usuarios </v>
      </c>
      <c r="C22" s="152">
        <f>'FESP 8'!B111</f>
        <v>0</v>
      </c>
      <c r="D22" s="11" t="str">
        <f>IF($C22&gt;J1,"F","D")</f>
        <v>D</v>
      </c>
      <c r="E22" s="11" t="str">
        <f>IF($C22&gt;J2,"F","D")</f>
        <v>D</v>
      </c>
      <c r="F22" s="22">
        <f t="shared" si="0"/>
        <v>-1</v>
      </c>
      <c r="G22" s="22">
        <f t="shared" si="1"/>
        <v>-1</v>
      </c>
      <c r="H22" s="22">
        <f t="shared" si="2"/>
        <v>-1</v>
      </c>
      <c r="I22" s="22">
        <f t="shared" si="3"/>
        <v>-1</v>
      </c>
    </row>
    <row r="23" spans="1:9" ht="25.5">
      <c r="A23" s="11">
        <v>9</v>
      </c>
      <c r="B23" s="13" t="str">
        <f>'FESP 9'!A3</f>
        <v>9.1 Definición de estándares y evaluación para el mejoramiento de la calidad de los servicios de salud individuales y colectivos</v>
      </c>
      <c r="C23" s="152">
        <f>'FESP 9'!B3</f>
        <v>0</v>
      </c>
      <c r="D23" s="11" t="str">
        <f>IF($C23&gt;J1,"F","D")</f>
        <v>D</v>
      </c>
      <c r="E23" s="11" t="str">
        <f>IF($C23&gt;J2,"F","D")</f>
        <v>D</v>
      </c>
      <c r="F23" s="22">
        <f t="shared" si="0"/>
        <v>-1</v>
      </c>
      <c r="G23" s="22">
        <f t="shared" si="1"/>
        <v>-1</v>
      </c>
      <c r="H23" s="22">
        <f t="shared" si="2"/>
        <v>-1</v>
      </c>
      <c r="I23" s="22">
        <f t="shared" si="3"/>
        <v>-1</v>
      </c>
    </row>
    <row r="24" spans="1:9" ht="12.75">
      <c r="A24" s="11">
        <v>9</v>
      </c>
      <c r="B24" s="13" t="str">
        <f>'FESP 9'!A46</f>
        <v>9.2 Mejoría de la satisfacción de los usuarios con los servicios de salud </v>
      </c>
      <c r="C24" s="152">
        <f>'FESP 9'!B46</f>
        <v>0</v>
      </c>
      <c r="D24" s="11" t="str">
        <f>IF($C24&gt;J1,"F","D")</f>
        <v>D</v>
      </c>
      <c r="E24" s="11" t="str">
        <f>IF($C24&gt;J2,"F","D")</f>
        <v>D</v>
      </c>
      <c r="F24" s="22">
        <f t="shared" si="0"/>
        <v>-1</v>
      </c>
      <c r="G24" s="22">
        <f t="shared" si="1"/>
        <v>-1</v>
      </c>
      <c r="H24" s="22">
        <f t="shared" si="2"/>
        <v>-1</v>
      </c>
      <c r="I24" s="22">
        <f t="shared" si="3"/>
        <v>-1</v>
      </c>
    </row>
    <row r="25" spans="1:9" ht="12.75">
      <c r="A25" s="11">
        <v>10</v>
      </c>
      <c r="B25" s="13" t="str">
        <f>'FESP 10'!A3</f>
        <v>10.1 Desarrollo de una agenda de investigación en salud pública</v>
      </c>
      <c r="C25" s="152">
        <f>'FESP 10'!B3</f>
        <v>0</v>
      </c>
      <c r="D25" s="11" t="str">
        <f>IF($C25&gt;J1,"F","D")</f>
        <v>D</v>
      </c>
      <c r="E25" s="11" t="str">
        <f>IF($C25&gt;J2,"F","D")</f>
        <v>D</v>
      </c>
      <c r="F25" s="22">
        <f t="shared" si="0"/>
        <v>-1</v>
      </c>
      <c r="G25" s="22">
        <f t="shared" si="1"/>
        <v>-1</v>
      </c>
      <c r="H25" s="22">
        <f t="shared" si="2"/>
        <v>-1</v>
      </c>
      <c r="I25" s="22">
        <f t="shared" si="3"/>
        <v>-1</v>
      </c>
    </row>
    <row r="26" spans="1:9" ht="12.75">
      <c r="A26" s="11">
        <v>11</v>
      </c>
      <c r="B26" s="13" t="str">
        <f>'FESP 11'!A3</f>
        <v>11.1 Gestión de la reducción del impacto de emergencias y desastres</v>
      </c>
      <c r="C26" s="152">
        <f>'FESP 11'!B3</f>
        <v>0</v>
      </c>
      <c r="D26" s="11" t="str">
        <f>IF($C26&gt;J1,"F","D")</f>
        <v>D</v>
      </c>
      <c r="E26" s="11" t="str">
        <f>IF($C26&gt;J2,"F","D")</f>
        <v>D</v>
      </c>
      <c r="F26" s="22">
        <f t="shared" si="0"/>
        <v>-1</v>
      </c>
      <c r="G26" s="22">
        <f t="shared" si="1"/>
        <v>-1</v>
      </c>
      <c r="H26" s="22">
        <f t="shared" si="2"/>
        <v>-1</v>
      </c>
      <c r="I26" s="22">
        <f t="shared" si="3"/>
        <v>-1</v>
      </c>
    </row>
    <row r="27" spans="1:9" ht="25.5">
      <c r="A27" s="11">
        <v>11</v>
      </c>
      <c r="B27" s="13" t="str">
        <f>'FESP 11'!A47</f>
        <v>11.2 Desarrollo de normas y lineamientos que apoyen la reducción del impacto de emergencias y desastres en salud</v>
      </c>
      <c r="C27" s="152">
        <f>'FESP 11'!B47</f>
        <v>0</v>
      </c>
      <c r="D27" s="11" t="str">
        <f>IF($C27&gt;J1,"F","D")</f>
        <v>D</v>
      </c>
      <c r="E27" s="11" t="str">
        <f>IF($C27&gt;J2,"F","D")</f>
        <v>D</v>
      </c>
      <c r="F27" s="22">
        <f t="shared" si="0"/>
        <v>-1</v>
      </c>
      <c r="G27" s="22">
        <f t="shared" si="1"/>
        <v>-1</v>
      </c>
      <c r="H27" s="22">
        <f t="shared" si="2"/>
        <v>-1</v>
      </c>
      <c r="I27" s="22">
        <f t="shared" si="3"/>
        <v>-1</v>
      </c>
    </row>
    <row r="28" spans="1:9" ht="12.75">
      <c r="A28" s="11">
        <v>11</v>
      </c>
      <c r="B28" s="13" t="str">
        <f>'FESP 11'!A81</f>
        <v>11.3 Coordinación y alianzas con otras agencias y/o instituciones</v>
      </c>
      <c r="C28" s="152">
        <f>'FESP 11'!B81</f>
        <v>0</v>
      </c>
      <c r="D28" s="11" t="str">
        <f>IF($C28&gt;J1,"F","D")</f>
        <v>D</v>
      </c>
      <c r="E28" s="11" t="str">
        <f>IF($C28&gt;J2,"F","D")</f>
        <v>D</v>
      </c>
      <c r="F28" s="22">
        <f t="shared" si="0"/>
        <v>-1</v>
      </c>
      <c r="G28" s="22">
        <f t="shared" si="1"/>
        <v>-1</v>
      </c>
      <c r="H28" s="22">
        <f t="shared" si="2"/>
        <v>-1</v>
      </c>
      <c r="I28" s="22">
        <f t="shared" si="3"/>
        <v>-1</v>
      </c>
    </row>
  </sheetData>
  <sheetProtection password="C1CD" sheet="1" objects="1" scenarios="1"/>
  <mergeCells count="1">
    <mergeCell ref="A1:E1"/>
  </mergeCells>
  <dataValidations count="1">
    <dataValidation type="decimal" allowBlank="1" showErrorMessage="1" errorTitle="ERROR" error="Valor debe entre 0 y 1" sqref="J2">
      <formula1>0</formula1>
      <formula2>1</formula2>
    </dataValidation>
  </dataValidations>
  <printOptions/>
  <pageMargins left="0.28" right="0.27" top="0.48" bottom="0.5"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3"/>
  <dimension ref="A1:K30"/>
  <sheetViews>
    <sheetView workbookViewId="0" topLeftCell="A1">
      <selection activeCell="B11" sqref="B11"/>
    </sheetView>
  </sheetViews>
  <sheetFormatPr defaultColWidth="9.140625" defaultRowHeight="12.75"/>
  <cols>
    <col min="1" max="1" width="7.7109375" style="0" customWidth="1"/>
    <col min="2" max="2" width="66.140625" style="0" customWidth="1"/>
    <col min="3" max="5" width="11.28125" style="0" customWidth="1"/>
    <col min="6" max="6" width="7.8515625" style="20" hidden="1" customWidth="1"/>
    <col min="7" max="8" width="0" style="0" hidden="1" customWidth="1"/>
    <col min="9" max="9" width="0" style="19" hidden="1" customWidth="1"/>
    <col min="10" max="10" width="8.8515625" style="19" customWidth="1"/>
  </cols>
  <sheetData>
    <row r="1" spans="1:11" ht="18">
      <c r="A1" s="160" t="s">
        <v>1084</v>
      </c>
      <c r="B1" s="159"/>
      <c r="C1" s="159"/>
      <c r="D1" s="159"/>
      <c r="E1" s="159"/>
      <c r="J1" s="156">
        <f>('FESP 1'!B2+'FESP 2'!B2+'FESP 3'!B2+'FESP 4'!B2+'FESP 5'!B2+'FESP 6'!B2+'FESP 7'!B2+'FESP 8'!B2+'FESP 9'!B2+'FESP 10'!B2+'FESP 11'!B2)/11</f>
        <v>0</v>
      </c>
      <c r="K1" s="149" t="s">
        <v>46</v>
      </c>
    </row>
    <row r="2" spans="10:11" ht="12" customHeight="1" thickBot="1">
      <c r="J2" s="157">
        <v>0</v>
      </c>
      <c r="K2" s="149" t="s">
        <v>509</v>
      </c>
    </row>
    <row r="3" spans="1:10" s="26" customFormat="1" ht="27" thickBot="1" thickTop="1">
      <c r="A3" s="153" t="s">
        <v>1196</v>
      </c>
      <c r="B3" s="154" t="s">
        <v>1194</v>
      </c>
      <c r="C3" s="155" t="s">
        <v>510</v>
      </c>
      <c r="D3" s="155" t="s">
        <v>47</v>
      </c>
      <c r="E3" s="155" t="s">
        <v>45</v>
      </c>
      <c r="F3" s="27"/>
      <c r="I3" s="29"/>
      <c r="J3" s="29"/>
    </row>
    <row r="4" spans="1:9" ht="26.25" thickTop="1">
      <c r="A4" s="11">
        <v>1</v>
      </c>
      <c r="B4" s="16" t="str">
        <f>'FESP 1'!A74</f>
        <v>1.3 Apoyo experto y recursos para el monitoreo y evaluación del estado de salud</v>
      </c>
      <c r="C4" s="152">
        <f>'FESP 1'!B74</f>
        <v>0</v>
      </c>
      <c r="D4" s="11" t="str">
        <f>IF($C4&gt;J1,"F","D")</f>
        <v>D</v>
      </c>
      <c r="E4" s="11" t="str">
        <f>IF($C4&gt;J2,"F","D")</f>
        <v>D</v>
      </c>
      <c r="F4" s="22">
        <f aca="true" t="shared" si="0" ref="F4:F11">IF($C4&lt;$J$1,SUM($C4),-1)</f>
        <v>-1</v>
      </c>
      <c r="G4" s="22">
        <f aca="true" t="shared" si="1" ref="G4:G11">IF($C4&gt;$J$1,SUM($C4),-1)</f>
        <v>-1</v>
      </c>
      <c r="H4" s="22">
        <f aca="true" t="shared" si="2" ref="H4:H11">IF($C4&lt;$J$2,SUM($C4),-1)</f>
        <v>-1</v>
      </c>
      <c r="I4" s="22">
        <f aca="true" t="shared" si="3" ref="I4:I11">IF($C4&gt;$J$2,SUM($C4),-1)</f>
        <v>-1</v>
      </c>
    </row>
    <row r="5" spans="1:9" ht="12.75">
      <c r="A5" s="11">
        <v>1</v>
      </c>
      <c r="B5" s="13" t="str">
        <f>'FESP 1'!A98</f>
        <v>1.4 Soporte tecnológico para el monitoreo y evaluación del estado de salud</v>
      </c>
      <c r="C5" s="152">
        <f>'FESP 1'!B98</f>
        <v>0</v>
      </c>
      <c r="D5" s="11" t="str">
        <f>IF($C5&gt;J1,"F","D")</f>
        <v>D</v>
      </c>
      <c r="E5" s="11" t="str">
        <f>IF($C5&gt;J2,"F","D")</f>
        <v>D</v>
      </c>
      <c r="F5" s="22">
        <f t="shared" si="0"/>
        <v>-1</v>
      </c>
      <c r="G5" s="22">
        <f t="shared" si="1"/>
        <v>-1</v>
      </c>
      <c r="H5" s="22">
        <f t="shared" si="2"/>
        <v>-1</v>
      </c>
      <c r="I5" s="22">
        <f t="shared" si="3"/>
        <v>-1</v>
      </c>
    </row>
    <row r="6" spans="1:9" ht="12.75">
      <c r="A6" s="11">
        <v>2</v>
      </c>
      <c r="B6" s="13" t="str">
        <f>'FESP 2'!A19</f>
        <v>2.2 Capacidades y experticia en epidemiología</v>
      </c>
      <c r="C6" s="152">
        <f>'FESP 2'!B19</f>
        <v>0</v>
      </c>
      <c r="D6" s="11" t="str">
        <f>IF($C6&gt;J1,"F","D")</f>
        <v>D</v>
      </c>
      <c r="E6" s="11" t="str">
        <f>IF($C6&gt;J2,"F","D")</f>
        <v>D</v>
      </c>
      <c r="F6" s="22">
        <f t="shared" si="0"/>
        <v>-1</v>
      </c>
      <c r="G6" s="22">
        <f t="shared" si="1"/>
        <v>-1</v>
      </c>
      <c r="H6" s="22">
        <f t="shared" si="2"/>
        <v>-1</v>
      </c>
      <c r="I6" s="22">
        <f t="shared" si="3"/>
        <v>-1</v>
      </c>
    </row>
    <row r="7" spans="1:9" ht="12.75">
      <c r="A7" s="11">
        <v>2</v>
      </c>
      <c r="B7" s="13" t="str">
        <f>'FESP 2'!A49</f>
        <v>2.3 Capacidad de los laboratorios de salud pública</v>
      </c>
      <c r="C7" s="152">
        <f>'FESP 2'!B49</f>
        <v>0</v>
      </c>
      <c r="D7" s="11" t="str">
        <f>IF($C7&gt;J1,"F","D")</f>
        <v>D</v>
      </c>
      <c r="E7" s="11" t="str">
        <f>IF($C7&gt;J2,"F","D")</f>
        <v>D</v>
      </c>
      <c r="F7" s="22">
        <f t="shared" si="0"/>
        <v>-1</v>
      </c>
      <c r="G7" s="22">
        <f t="shared" si="1"/>
        <v>-1</v>
      </c>
      <c r="H7" s="22">
        <f t="shared" si="2"/>
        <v>-1</v>
      </c>
      <c r="I7" s="22">
        <f t="shared" si="3"/>
        <v>-1</v>
      </c>
    </row>
    <row r="8" spans="1:9" ht="12.75">
      <c r="A8" s="11">
        <v>5</v>
      </c>
      <c r="B8" s="13" t="str">
        <f>'FESP 5'!A76</f>
        <v>5.3 Desarrollo de la capacidad institucional de gestión de la salud pública </v>
      </c>
      <c r="C8" s="152">
        <f>'FESP 5'!B76</f>
        <v>0</v>
      </c>
      <c r="D8" s="11" t="str">
        <f>IF($C8&gt;J1,"F","D")</f>
        <v>D</v>
      </c>
      <c r="E8" s="11" t="str">
        <f>IF($C8&gt;J2,"F","D")</f>
        <v>D</v>
      </c>
      <c r="F8" s="22">
        <f t="shared" si="0"/>
        <v>-1</v>
      </c>
      <c r="G8" s="22">
        <f t="shared" si="1"/>
        <v>-1</v>
      </c>
      <c r="H8" s="22">
        <f t="shared" si="2"/>
        <v>-1</v>
      </c>
      <c r="I8" s="22">
        <f t="shared" si="3"/>
        <v>-1</v>
      </c>
    </row>
    <row r="9" spans="1:9" ht="12.75">
      <c r="A9" s="11">
        <v>5</v>
      </c>
      <c r="B9" s="13" t="str">
        <f>'FESP 5'!A162</f>
        <v>5.4 Gestión de la cooperación internacional en salud pública </v>
      </c>
      <c r="C9" s="152">
        <f>'FESP 5'!B162</f>
        <v>0</v>
      </c>
      <c r="D9" s="11" t="str">
        <f>IF($C9&gt;J1,"F","D")</f>
        <v>D</v>
      </c>
      <c r="E9" s="11" t="str">
        <f>IF($C9&gt;J2,"F","D")</f>
        <v>D</v>
      </c>
      <c r="F9" s="22">
        <f t="shared" si="0"/>
        <v>-1</v>
      </c>
      <c r="G9" s="22">
        <f t="shared" si="1"/>
        <v>-1</v>
      </c>
      <c r="H9" s="22">
        <f t="shared" si="2"/>
        <v>-1</v>
      </c>
      <c r="I9" s="22">
        <f t="shared" si="3"/>
        <v>-1</v>
      </c>
    </row>
    <row r="10" spans="1:9" ht="25.5">
      <c r="A10" s="11">
        <v>6</v>
      </c>
      <c r="B10" s="13" t="str">
        <f>'FESP 6'!A63</f>
        <v>6.3 Conocimientos, habilidades y mecanismos para revisar, perfeccionar y hacer cumplir el marco regulatorio</v>
      </c>
      <c r="C10" s="152">
        <f>'FESP 6'!B63</f>
        <v>0</v>
      </c>
      <c r="D10" s="11" t="str">
        <f>IF($C10&gt;J1,"F","D")</f>
        <v>D</v>
      </c>
      <c r="E10" s="11" t="str">
        <f>IF($C10&gt;J2,"F","D")</f>
        <v>D</v>
      </c>
      <c r="F10" s="22">
        <f t="shared" si="0"/>
        <v>-1</v>
      </c>
      <c r="G10" s="22">
        <f t="shared" si="1"/>
        <v>-1</v>
      </c>
      <c r="H10" s="22">
        <f t="shared" si="2"/>
        <v>-1</v>
      </c>
      <c r="I10" s="22">
        <f t="shared" si="3"/>
        <v>-1</v>
      </c>
    </row>
    <row r="11" spans="1:9" ht="25.5">
      <c r="A11" s="11">
        <v>7</v>
      </c>
      <c r="B11" s="13" t="str">
        <f>'FESP 7'!A60</f>
        <v>7.2 Conocimientos, habilidades y mecanismos para acercar los programas y servicios a la población.</v>
      </c>
      <c r="C11" s="152">
        <f>'FESP 7'!B60</f>
        <v>0</v>
      </c>
      <c r="D11" s="11" t="str">
        <f>IF($C11&gt;J1,"F","D")</f>
        <v>D</v>
      </c>
      <c r="E11" s="11" t="str">
        <f>IF($C11&gt;J2,"F","D")</f>
        <v>D</v>
      </c>
      <c r="F11" s="22">
        <f t="shared" si="0"/>
        <v>-1</v>
      </c>
      <c r="G11" s="22">
        <f t="shared" si="1"/>
        <v>-1</v>
      </c>
      <c r="H11" s="22">
        <f t="shared" si="2"/>
        <v>-1</v>
      </c>
      <c r="I11" s="22">
        <f t="shared" si="3"/>
        <v>-1</v>
      </c>
    </row>
    <row r="12" spans="1:9" ht="12.75">
      <c r="A12" s="11">
        <v>8</v>
      </c>
      <c r="B12" s="13" t="str">
        <f>'FESP 8'!A62</f>
        <v>8.2 Mejoramiento de la calidad de la fuerza de trabajo</v>
      </c>
      <c r="C12" s="152">
        <f>'FESP 8'!B62</f>
        <v>0</v>
      </c>
      <c r="D12" s="11" t="str">
        <f>IF($C12&gt;J1,"F","D")</f>
        <v>D</v>
      </c>
      <c r="E12" s="11" t="str">
        <f>IF($C12&gt;J2,"F","D")</f>
        <v>D</v>
      </c>
      <c r="F12" s="22">
        <f>IF($C12&lt;'Cumplimiento Resultados y Proc'!$J$1,SUM($C12),-1)</f>
        <v>-1</v>
      </c>
      <c r="G12" s="22">
        <f>IF($C12&gt;'Cumplimiento Resultados y Proc'!$J$1,SUM($C12),-1)</f>
        <v>-1</v>
      </c>
      <c r="H12" s="22">
        <f>IF($C12&lt;'Cumplimiento Resultados y Proc'!$J$2,SUM($C12),-1)</f>
        <v>-1</v>
      </c>
      <c r="I12" s="22">
        <f>IF($C12&gt;'Cumplimiento Resultados y Proc'!$J$2,SUM($C12),-1)</f>
        <v>-1</v>
      </c>
    </row>
    <row r="13" spans="1:9" ht="25.5">
      <c r="A13" s="11">
        <v>9</v>
      </c>
      <c r="B13" s="13" t="str">
        <f>'FESP 9'!A91</f>
        <v>9.3 Sistema de gestión tecnológica y de evaluación de tecnologías en salud para apoyar la toma de decisiones en salud pública</v>
      </c>
      <c r="C13" s="152">
        <f>'FESP 9'!B91</f>
        <v>0</v>
      </c>
      <c r="D13" s="11" t="str">
        <f>IF($C13&gt;J1,"F","D")</f>
        <v>D</v>
      </c>
      <c r="E13" s="11" t="str">
        <f>IF($C13&gt;J2,"F","D")</f>
        <v>D</v>
      </c>
      <c r="F13" s="22">
        <f>IF($C13&lt;$J$1,SUM($C13),-1)</f>
        <v>-1</v>
      </c>
      <c r="G13" s="22">
        <f>IF($C13&gt;$J$1,SUM($C13),-1)</f>
        <v>-1</v>
      </c>
      <c r="H13" s="22">
        <f>IF($C13&lt;$J$2,SUM($C13),-1)</f>
        <v>-1</v>
      </c>
      <c r="I13" s="22">
        <f>IF($C13&gt;$J$2,SUM($C13),-1)</f>
        <v>-1</v>
      </c>
    </row>
    <row r="14" spans="1:9" ht="12.75">
      <c r="A14" s="11">
        <v>10</v>
      </c>
      <c r="B14" s="13" t="str">
        <f>'FESP 10'!A29</f>
        <v>10.2 Desarrollo de la capacidad institucional de investigación</v>
      </c>
      <c r="C14" s="152">
        <f>'FESP 10'!B29</f>
        <v>0</v>
      </c>
      <c r="D14" s="11" t="str">
        <f>IF($C14&gt;J1,"F","D")</f>
        <v>D</v>
      </c>
      <c r="E14" s="11" t="str">
        <f>IF($C14&gt;J2,"F","D")</f>
        <v>D</v>
      </c>
      <c r="F14" s="22">
        <f>IF($C14&lt;$J$1,SUM($C14),-1)</f>
        <v>-1</v>
      </c>
      <c r="G14" s="22">
        <f>IF($C14&gt;$J$1,SUM($C14),-1)</f>
        <v>-1</v>
      </c>
      <c r="H14" s="22">
        <f>IF($C14&lt;$J$2,SUM($C14),-1)</f>
        <v>-1</v>
      </c>
      <c r="I14" s="22">
        <f>IF($C14&gt;$J$2,SUM($C14),-1)</f>
        <v>-1</v>
      </c>
    </row>
    <row r="15" spans="9:10" ht="12.75">
      <c r="I15" s="21"/>
      <c r="J15" s="22" t="str">
        <f aca="true" t="shared" si="4" ref="J15:J30">IF($C15&gt;$J$1,SUM($C15)," ")</f>
        <v> </v>
      </c>
    </row>
    <row r="16" spans="9:10" ht="12.75">
      <c r="I16" s="21"/>
      <c r="J16" s="22" t="str">
        <f t="shared" si="4"/>
        <v> </v>
      </c>
    </row>
    <row r="17" spans="9:10" ht="12.75">
      <c r="I17" s="21"/>
      <c r="J17" s="22" t="str">
        <f t="shared" si="4"/>
        <v> </v>
      </c>
    </row>
    <row r="18" spans="9:10" ht="12.75">
      <c r="I18" s="21"/>
      <c r="J18" s="22" t="str">
        <f t="shared" si="4"/>
        <v> </v>
      </c>
    </row>
    <row r="19" spans="9:10" ht="12.75">
      <c r="I19" s="21"/>
      <c r="J19" s="22" t="str">
        <f t="shared" si="4"/>
        <v> </v>
      </c>
    </row>
    <row r="20" spans="9:10" ht="12.75">
      <c r="I20" s="21"/>
      <c r="J20" s="22" t="str">
        <f t="shared" si="4"/>
        <v> </v>
      </c>
    </row>
    <row r="21" spans="9:10" ht="12.75">
      <c r="I21" s="21"/>
      <c r="J21" s="22" t="str">
        <f t="shared" si="4"/>
        <v> </v>
      </c>
    </row>
    <row r="22" spans="9:10" ht="12.75">
      <c r="I22" s="21"/>
      <c r="J22" s="22" t="str">
        <f t="shared" si="4"/>
        <v> </v>
      </c>
    </row>
    <row r="23" spans="9:10" ht="12.75">
      <c r="I23" s="21"/>
      <c r="J23" s="22" t="str">
        <f t="shared" si="4"/>
        <v> </v>
      </c>
    </row>
    <row r="24" spans="9:10" ht="12.75">
      <c r="I24" s="21"/>
      <c r="J24" s="22" t="str">
        <f t="shared" si="4"/>
        <v> </v>
      </c>
    </row>
    <row r="25" spans="9:10" ht="12.75">
      <c r="I25" s="21"/>
      <c r="J25" s="22" t="str">
        <f t="shared" si="4"/>
        <v> </v>
      </c>
    </row>
    <row r="26" spans="9:10" ht="12.75">
      <c r="I26" s="21"/>
      <c r="J26" s="22" t="str">
        <f t="shared" si="4"/>
        <v> </v>
      </c>
    </row>
    <row r="27" spans="9:10" ht="12.75">
      <c r="I27" s="21"/>
      <c r="J27" s="22" t="str">
        <f t="shared" si="4"/>
        <v> </v>
      </c>
    </row>
    <row r="28" spans="9:10" ht="12.75">
      <c r="I28" s="21"/>
      <c r="J28" s="22" t="str">
        <f t="shared" si="4"/>
        <v> </v>
      </c>
    </row>
    <row r="29" spans="9:10" ht="12.75">
      <c r="I29" s="21"/>
      <c r="J29" s="22" t="str">
        <f t="shared" si="4"/>
        <v> </v>
      </c>
    </row>
    <row r="30" spans="9:10" ht="12.75">
      <c r="I30" s="21"/>
      <c r="J30" s="22" t="str">
        <f t="shared" si="4"/>
        <v> </v>
      </c>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38" right="0.43" top="0.48"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4"/>
  <dimension ref="A1:K29"/>
  <sheetViews>
    <sheetView workbookViewId="0" topLeftCell="A1">
      <selection activeCell="B10" sqref="B10"/>
    </sheetView>
  </sheetViews>
  <sheetFormatPr defaultColWidth="9.140625" defaultRowHeight="12.75"/>
  <cols>
    <col min="1" max="1" width="8.8515625" style="11" customWidth="1"/>
    <col min="2" max="2" width="65.7109375" style="15" customWidth="1"/>
    <col min="3" max="3" width="11.140625" style="10" customWidth="1"/>
    <col min="4" max="5" width="11.140625" style="11" customWidth="1"/>
    <col min="6" max="7" width="8.8515625" style="19" hidden="1" customWidth="1"/>
    <col min="8" max="9" width="0" style="19" hidden="1" customWidth="1"/>
  </cols>
  <sheetData>
    <row r="1" spans="1:11" ht="18">
      <c r="A1" s="158" t="s">
        <v>1085</v>
      </c>
      <c r="B1" s="159"/>
      <c r="C1" s="159"/>
      <c r="D1" s="159"/>
      <c r="E1" s="159"/>
      <c r="J1" s="156">
        <f>('FESP 1'!B2+'FESP 2'!B2+'FESP 3'!B2+'FESP 4'!B2+'FESP 5'!B2+'FESP 6'!B2+'FESP 7'!B2+'FESP 8'!B2+'FESP 9'!B2+'FESP 10'!B2+'FESP 11'!B2)/11</f>
        <v>0</v>
      </c>
      <c r="K1" s="149" t="s">
        <v>46</v>
      </c>
    </row>
    <row r="2" spans="10:11" ht="13.5" thickBot="1">
      <c r="J2" s="157">
        <v>0</v>
      </c>
      <c r="K2" s="149" t="s">
        <v>509</v>
      </c>
    </row>
    <row r="3" spans="1:9" s="26" customFormat="1" ht="27" thickBot="1" thickTop="1">
      <c r="A3" s="150" t="s">
        <v>1196</v>
      </c>
      <c r="B3" s="151" t="s">
        <v>1194</v>
      </c>
      <c r="C3" s="155" t="s">
        <v>510</v>
      </c>
      <c r="D3" s="155" t="s">
        <v>47</v>
      </c>
      <c r="E3" s="155" t="s">
        <v>45</v>
      </c>
      <c r="F3" s="29"/>
      <c r="G3" s="29"/>
      <c r="H3" s="29"/>
      <c r="I3" s="29"/>
    </row>
    <row r="4" spans="1:9" ht="13.5" thickTop="1">
      <c r="A4" s="11">
        <v>1</v>
      </c>
      <c r="B4" s="14" t="str">
        <f>'FESP 1'!A115</f>
        <v>1.5 Asesoría y apoyo técnico a los niveles subnacionales de salud pública</v>
      </c>
      <c r="C4" s="152">
        <f>'FESP 1'!B115</f>
        <v>0</v>
      </c>
      <c r="D4" s="11" t="str">
        <f>IF($C4&gt;J1,"F","D")</f>
        <v>D</v>
      </c>
      <c r="E4" s="11" t="str">
        <f>IF($C4&gt;J2,"F","D")</f>
        <v>D</v>
      </c>
      <c r="F4" s="22">
        <f aca="true" t="shared" si="0" ref="F4:F14">IF($C4&lt;$J$1,SUM($C4),-1)</f>
        <v>-1</v>
      </c>
      <c r="G4" s="22">
        <f aca="true" t="shared" si="1" ref="G4:G14">IF($C4&gt;$J$1,SUM($C4),-1)</f>
        <v>-1</v>
      </c>
      <c r="H4" s="22">
        <f aca="true" t="shared" si="2" ref="H4:H14">IF($C4&lt;$J$2,SUM($C4),-1)</f>
        <v>-1</v>
      </c>
      <c r="I4" s="22">
        <f aca="true" t="shared" si="3" ref="I4:I14">IF($C4&gt;$J$2,SUM($C4),-1)</f>
        <v>-1</v>
      </c>
    </row>
    <row r="5" spans="1:9" ht="12.75">
      <c r="A5" s="11">
        <v>2</v>
      </c>
      <c r="B5" s="14" t="str">
        <f>'FESP 2'!A84</f>
        <v>2.5 Asesoría y apoyo técnico a los niveles subnacionales de salud pública</v>
      </c>
      <c r="C5" s="152">
        <f>'FESP 2'!B84</f>
        <v>0</v>
      </c>
      <c r="D5" s="11" t="str">
        <f>IF($C5&gt;J1,"F","D")</f>
        <v>D</v>
      </c>
      <c r="E5" s="11" t="str">
        <f>IF($C5&gt;J2,"F","D")</f>
        <v>D</v>
      </c>
      <c r="F5" s="22">
        <f t="shared" si="0"/>
        <v>-1</v>
      </c>
      <c r="G5" s="22">
        <f t="shared" si="1"/>
        <v>-1</v>
      </c>
      <c r="H5" s="22">
        <f t="shared" si="2"/>
        <v>-1</v>
      </c>
      <c r="I5" s="22">
        <f t="shared" si="3"/>
        <v>-1</v>
      </c>
    </row>
    <row r="6" spans="1:9" ht="25.5">
      <c r="A6" s="11">
        <v>3</v>
      </c>
      <c r="B6" s="14" t="str">
        <f>'FESP 3'!A150</f>
        <v>3.5 Asesoría y apoyo técnico a los niveles subnacionales para fortalecer las acciones de promoción de salud.</v>
      </c>
      <c r="C6" s="152">
        <f>'FESP 3'!B150</f>
        <v>0</v>
      </c>
      <c r="D6" s="11" t="str">
        <f>IF($C6&gt;J1,"F","D")</f>
        <v>D</v>
      </c>
      <c r="E6" s="11" t="str">
        <f>IF($C6&gt;J2,"F","D")</f>
        <v>D</v>
      </c>
      <c r="F6" s="22">
        <f t="shared" si="0"/>
        <v>-1</v>
      </c>
      <c r="G6" s="22">
        <f t="shared" si="1"/>
        <v>-1</v>
      </c>
      <c r="H6" s="22">
        <f t="shared" si="2"/>
        <v>-1</v>
      </c>
      <c r="I6" s="22">
        <f t="shared" si="3"/>
        <v>-1</v>
      </c>
    </row>
    <row r="7" spans="1:9" ht="25.5">
      <c r="A7" s="11">
        <v>4</v>
      </c>
      <c r="B7" s="14" t="str">
        <f>'FESP 4'!A102</f>
        <v>4.3 Asesoría y apoyo técnico a  los niveles subnacionales para fortalecer  la participación social en salud</v>
      </c>
      <c r="C7" s="152">
        <f>'FESP 4'!B102</f>
        <v>0</v>
      </c>
      <c r="D7" s="11" t="str">
        <f>IF($C7&gt;J1,"F","D")</f>
        <v>D</v>
      </c>
      <c r="E7" s="11" t="str">
        <f>IF($C7&gt;J2,"F","D")</f>
        <v>D</v>
      </c>
      <c r="F7" s="22">
        <f t="shared" si="0"/>
        <v>-1</v>
      </c>
      <c r="G7" s="22">
        <f t="shared" si="1"/>
        <v>-1</v>
      </c>
      <c r="H7" s="22">
        <f t="shared" si="2"/>
        <v>-1</v>
      </c>
      <c r="I7" s="22">
        <f t="shared" si="3"/>
        <v>-1</v>
      </c>
    </row>
    <row r="8" spans="1:9" ht="25.5">
      <c r="A8" s="11">
        <v>5</v>
      </c>
      <c r="B8" s="14" t="str">
        <f>'FESP 5'!A178</f>
        <v>5.5 Asesoría y apoyo técnico a los niveles subnacionales en desarrollo de políticas, planificación y gestión de la salud pública </v>
      </c>
      <c r="C8" s="152">
        <f>'FESP 5'!B178</f>
        <v>0</v>
      </c>
      <c r="D8" s="11" t="str">
        <f>IF($C8&gt;J1,"F","D")</f>
        <v>D</v>
      </c>
      <c r="E8" s="11" t="str">
        <f>IF($C8&gt;J2,"F","D")</f>
        <v>D</v>
      </c>
      <c r="F8" s="22">
        <f t="shared" si="0"/>
        <v>-1</v>
      </c>
      <c r="G8" s="22">
        <f t="shared" si="1"/>
        <v>-1</v>
      </c>
      <c r="H8" s="22">
        <f t="shared" si="2"/>
        <v>-1</v>
      </c>
      <c r="I8" s="22">
        <f t="shared" si="3"/>
        <v>-1</v>
      </c>
    </row>
    <row r="9" spans="1:9" ht="25.5">
      <c r="A9" s="11">
        <v>6</v>
      </c>
      <c r="B9" s="14" t="str">
        <f>'FESP 6'!A96</f>
        <v>6.4  Asesoría y apoyo técnico a los niveles subnacionales de salud pública en   la generación y fiscalización de leyes y reglamentos</v>
      </c>
      <c r="C9" s="152">
        <f>'FESP 6'!B96</f>
        <v>0</v>
      </c>
      <c r="D9" s="11" t="str">
        <f>IF($C9&gt;J1,"F","D")</f>
        <v>D</v>
      </c>
      <c r="E9" s="11" t="str">
        <f>IF($C9&gt;J2,"F","D")</f>
        <v>D</v>
      </c>
      <c r="F9" s="22">
        <f t="shared" si="0"/>
        <v>-1</v>
      </c>
      <c r="G9" s="22">
        <f t="shared" si="1"/>
        <v>-1</v>
      </c>
      <c r="H9" s="22">
        <f t="shared" si="2"/>
        <v>-1</v>
      </c>
      <c r="I9" s="22">
        <f t="shared" si="3"/>
        <v>-1</v>
      </c>
    </row>
    <row r="10" spans="1:9" ht="25.5">
      <c r="A10" s="11">
        <v>7</v>
      </c>
      <c r="B10" s="14" t="str">
        <f>'FESP 7'!A114</f>
        <v>7.4 Asesoría y apoyo técnico a los niveles subnacionales de salud pública en materia de promoción de un acceso equitativo a los servicios de salud </v>
      </c>
      <c r="C10" s="152">
        <f>'FESP 7'!B114</f>
        <v>0</v>
      </c>
      <c r="D10" s="11" t="str">
        <f>IF($C10&gt;J1,"F","D")</f>
        <v>D</v>
      </c>
      <c r="E10" s="11" t="str">
        <f>IF($C10&gt;J2,"F","D")</f>
        <v>D</v>
      </c>
      <c r="F10" s="22">
        <f t="shared" si="0"/>
        <v>-1</v>
      </c>
      <c r="G10" s="22">
        <f t="shared" si="1"/>
        <v>-1</v>
      </c>
      <c r="H10" s="22">
        <f t="shared" si="2"/>
        <v>-1</v>
      </c>
      <c r="I10" s="22">
        <f t="shared" si="3"/>
        <v>-1</v>
      </c>
    </row>
    <row r="11" spans="1:9" ht="25.5">
      <c r="A11" s="11">
        <v>8</v>
      </c>
      <c r="B11" s="14" t="str">
        <f>'FESP 8'!A135</f>
        <v>8.5 Asesoría y apoyo técnico a los niveles subnacionales en el desarrollo de recursos humanos </v>
      </c>
      <c r="C11" s="152">
        <f>'FESP 8'!B135</f>
        <v>0</v>
      </c>
      <c r="D11" s="11" t="str">
        <f>IF($C11&gt;J1,"F","D")</f>
        <v>D</v>
      </c>
      <c r="E11" s="11" t="str">
        <f>IF($C11&gt;J2,"F","D")</f>
        <v>D</v>
      </c>
      <c r="F11" s="22">
        <f t="shared" si="0"/>
        <v>-1</v>
      </c>
      <c r="G11" s="22">
        <f t="shared" si="1"/>
        <v>-1</v>
      </c>
      <c r="H11" s="22">
        <f t="shared" si="2"/>
        <v>-1</v>
      </c>
      <c r="I11" s="22">
        <f t="shared" si="3"/>
        <v>-1</v>
      </c>
    </row>
    <row r="12" spans="1:9" ht="25.5">
      <c r="A12" s="11">
        <v>9</v>
      </c>
      <c r="B12" s="14" t="str">
        <f>'FESP 9'!A130</f>
        <v>9.4 Asesoría y apoyo técnico a los niveles subnacionales de salud y para asegurar la calidad de los servicios </v>
      </c>
      <c r="C12" s="152">
        <f>'FESP 9'!B130</f>
        <v>0</v>
      </c>
      <c r="D12" s="11" t="str">
        <f>IF($C12&gt;J1,"F","D")</f>
        <v>D</v>
      </c>
      <c r="E12" s="11" t="str">
        <f>IF($C12&gt;J2,"F","D")</f>
        <v>D</v>
      </c>
      <c r="F12" s="22">
        <f t="shared" si="0"/>
        <v>-1</v>
      </c>
      <c r="G12" s="22">
        <f t="shared" si="1"/>
        <v>-1</v>
      </c>
      <c r="H12" s="22">
        <f t="shared" si="2"/>
        <v>-1</v>
      </c>
      <c r="I12" s="22">
        <f t="shared" si="3"/>
        <v>-1</v>
      </c>
    </row>
    <row r="13" spans="1:9" ht="25.5">
      <c r="A13" s="11">
        <v>10</v>
      </c>
      <c r="B13" s="14" t="str">
        <f>'FESP 10'!A59</f>
        <v>10.3 Asesoría y apoyo técnico para la investigación en los niveles subnacionales de salud pública </v>
      </c>
      <c r="C13" s="152">
        <f>'FESP 10'!B59</f>
        <v>0</v>
      </c>
      <c r="D13" s="11" t="str">
        <f>IF($C13&gt;J1,"F","D")</f>
        <v>D</v>
      </c>
      <c r="E13" s="11" t="str">
        <f>IF($C13&gt;J2,"F","D")</f>
        <v>D</v>
      </c>
      <c r="F13" s="22">
        <f t="shared" si="0"/>
        <v>-1</v>
      </c>
      <c r="G13" s="22">
        <f t="shared" si="1"/>
        <v>-1</v>
      </c>
      <c r="H13" s="22">
        <f t="shared" si="2"/>
        <v>-1</v>
      </c>
      <c r="I13" s="22">
        <f t="shared" si="3"/>
        <v>-1</v>
      </c>
    </row>
    <row r="14" spans="1:9" ht="25.5">
      <c r="A14" s="11">
        <v>11</v>
      </c>
      <c r="B14" s="14" t="str">
        <f>'FESP 11'!A114</f>
        <v>11.4 Asesoría y apoyo técnico a los niveles subnacionales  para la reducción del impacto de emergencias y desastres en salud</v>
      </c>
      <c r="C14" s="152">
        <f>'FESP 11'!B114</f>
        <v>0</v>
      </c>
      <c r="D14" s="11" t="str">
        <f>IF($C14&gt;J1,"F","D")</f>
        <v>D</v>
      </c>
      <c r="E14" s="11" t="str">
        <f>IF($C14&gt;J2,"F","D")</f>
        <v>D</v>
      </c>
      <c r="F14" s="22">
        <f t="shared" si="0"/>
        <v>-1</v>
      </c>
      <c r="G14" s="22">
        <f t="shared" si="1"/>
        <v>-1</v>
      </c>
      <c r="H14" s="22">
        <f t="shared" si="2"/>
        <v>-1</v>
      </c>
      <c r="I14" s="22">
        <f t="shared" si="3"/>
        <v>-1</v>
      </c>
    </row>
    <row r="15" spans="6:9" ht="12.75">
      <c r="F15" s="21"/>
      <c r="G15" s="22"/>
      <c r="H15" s="21"/>
      <c r="I15" s="22"/>
    </row>
    <row r="16" spans="6:9" ht="12.75">
      <c r="F16" s="21"/>
      <c r="G16" s="22"/>
      <c r="H16" s="21"/>
      <c r="I16" s="22"/>
    </row>
    <row r="17" spans="6:9" ht="12.75">
      <c r="F17" s="21"/>
      <c r="G17" s="22"/>
      <c r="H17" s="21"/>
      <c r="I17" s="22"/>
    </row>
    <row r="18" spans="6:9" ht="12.75">
      <c r="F18" s="21"/>
      <c r="G18" s="22"/>
      <c r="H18" s="21"/>
      <c r="I18" s="22"/>
    </row>
    <row r="19" spans="6:9" ht="12.75">
      <c r="F19" s="21"/>
      <c r="G19" s="22"/>
      <c r="H19" s="21"/>
      <c r="I19" s="22"/>
    </row>
    <row r="20" spans="6:9" ht="12.75">
      <c r="F20" s="21"/>
      <c r="G20" s="22"/>
      <c r="H20" s="21"/>
      <c r="I20" s="22"/>
    </row>
    <row r="21" spans="6:9" ht="12.75">
      <c r="F21" s="21"/>
      <c r="G21" s="22"/>
      <c r="H21" s="21"/>
      <c r="I21" s="22"/>
    </row>
    <row r="22" spans="6:9" ht="12.75">
      <c r="F22" s="21"/>
      <c r="G22" s="22"/>
      <c r="H22" s="21"/>
      <c r="I22" s="22"/>
    </row>
    <row r="23" spans="6:9" ht="12.75">
      <c r="F23" s="21"/>
      <c r="G23" s="22"/>
      <c r="H23" s="21"/>
      <c r="I23" s="22"/>
    </row>
    <row r="24" spans="6:9" ht="12.75">
      <c r="F24" s="21"/>
      <c r="G24" s="22"/>
      <c r="H24" s="21"/>
      <c r="I24" s="22"/>
    </row>
    <row r="25" spans="6:9" ht="12.75">
      <c r="F25" s="21"/>
      <c r="G25" s="22"/>
      <c r="H25" s="21"/>
      <c r="I25" s="22"/>
    </row>
    <row r="26" spans="6:9" ht="12.75">
      <c r="F26" s="21"/>
      <c r="G26" s="22"/>
      <c r="H26" s="21"/>
      <c r="I26" s="22"/>
    </row>
    <row r="27" spans="6:9" ht="12.75">
      <c r="F27" s="21"/>
      <c r="G27" s="22"/>
      <c r="H27" s="21"/>
      <c r="I27" s="22"/>
    </row>
    <row r="28" spans="6:9" ht="12.75">
      <c r="F28" s="21"/>
      <c r="G28" s="22"/>
      <c r="H28" s="21"/>
      <c r="I28" s="22"/>
    </row>
    <row r="29" spans="6:9" ht="12.75">
      <c r="F29" s="21"/>
      <c r="G29" s="22"/>
      <c r="H29" s="21"/>
      <c r="I29" s="22"/>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42" right="0.48" top="0.5"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122"/>
  <sheetViews>
    <sheetView workbookViewId="0" topLeftCell="A1">
      <selection activeCell="D2" sqref="D2:H13"/>
    </sheetView>
  </sheetViews>
  <sheetFormatPr defaultColWidth="9.140625" defaultRowHeight="12.75"/>
  <cols>
    <col min="1" max="1" width="80.7109375" style="72" customWidth="1"/>
    <col min="2" max="2" width="8.7109375" style="19" customWidth="1"/>
    <col min="3" max="3" width="2.7109375" style="33" customWidth="1"/>
    <col min="4" max="8" width="9.7109375" style="33" customWidth="1"/>
    <col min="9" max="16384" width="8.8515625" style="33" customWidth="1"/>
  </cols>
  <sheetData>
    <row r="1" ht="30">
      <c r="A1" s="111" t="s">
        <v>41</v>
      </c>
    </row>
    <row r="2" spans="1:2" s="53" customFormat="1" ht="14.25">
      <c r="A2" s="51" t="s">
        <v>42</v>
      </c>
      <c r="B2" s="131">
        <f>(B3+B19+B49+B67+B84)/5</f>
        <v>0</v>
      </c>
    </row>
    <row r="3" spans="1:2" s="53" customFormat="1" ht="14.25">
      <c r="A3" s="54" t="s">
        <v>114</v>
      </c>
      <c r="B3" s="141">
        <f>SUM(B4)</f>
        <v>0</v>
      </c>
    </row>
    <row r="4" spans="1:2" s="58" customFormat="1" ht="30">
      <c r="A4" s="56" t="s">
        <v>115</v>
      </c>
      <c r="B4" s="142">
        <f>SUM(B6:B17)/12</f>
        <v>0</v>
      </c>
    </row>
    <row r="5" spans="1:9" ht="15">
      <c r="A5" s="63" t="s">
        <v>1209</v>
      </c>
      <c r="C5" s="58"/>
      <c r="D5" s="58"/>
      <c r="E5" s="58"/>
      <c r="F5" s="58"/>
      <c r="G5" s="58"/>
      <c r="H5" s="58"/>
      <c r="I5" s="58"/>
    </row>
    <row r="6" spans="1:2" ht="15">
      <c r="A6" s="63" t="s">
        <v>1210</v>
      </c>
      <c r="B6" s="145">
        <v>0</v>
      </c>
    </row>
    <row r="7" spans="1:2" ht="15">
      <c r="A7" s="63" t="s">
        <v>1211</v>
      </c>
      <c r="B7" s="145">
        <v>0</v>
      </c>
    </row>
    <row r="8" spans="1:2" ht="30">
      <c r="A8" s="63" t="s">
        <v>1212</v>
      </c>
      <c r="B8" s="145">
        <v>0</v>
      </c>
    </row>
    <row r="9" spans="1:2" ht="15">
      <c r="A9" s="63" t="s">
        <v>1213</v>
      </c>
      <c r="B9" s="145">
        <v>0</v>
      </c>
    </row>
    <row r="10" spans="1:2" ht="15">
      <c r="A10" s="63" t="s">
        <v>1214</v>
      </c>
      <c r="B10" s="145">
        <v>0</v>
      </c>
    </row>
    <row r="11" spans="1:2" ht="15">
      <c r="A11" s="63" t="s">
        <v>67</v>
      </c>
      <c r="B11" s="145">
        <v>0</v>
      </c>
    </row>
    <row r="12" spans="1:2" ht="15">
      <c r="A12" s="63" t="s">
        <v>796</v>
      </c>
      <c r="B12" s="145">
        <v>0</v>
      </c>
    </row>
    <row r="13" spans="1:2" ht="30">
      <c r="A13" s="63" t="s">
        <v>941</v>
      </c>
      <c r="B13" s="145">
        <v>0</v>
      </c>
    </row>
    <row r="14" spans="1:2" ht="30">
      <c r="A14" s="63" t="s">
        <v>942</v>
      </c>
      <c r="B14" s="145">
        <v>0</v>
      </c>
    </row>
    <row r="15" spans="1:2" ht="30">
      <c r="A15" s="63" t="s">
        <v>797</v>
      </c>
      <c r="B15" s="145">
        <v>0</v>
      </c>
    </row>
    <row r="16" spans="1:2" ht="15">
      <c r="A16" s="63" t="s">
        <v>943</v>
      </c>
      <c r="B16" s="145">
        <v>0</v>
      </c>
    </row>
    <row r="17" spans="1:2" ht="30">
      <c r="A17" s="63" t="s">
        <v>944</v>
      </c>
      <c r="B17" s="145">
        <v>0</v>
      </c>
    </row>
    <row r="19" spans="1:9" s="53" customFormat="1" ht="14.25">
      <c r="A19" s="54" t="s">
        <v>945</v>
      </c>
      <c r="B19" s="141">
        <f>(B20+B39)/2</f>
        <v>0</v>
      </c>
      <c r="C19" s="33"/>
      <c r="D19" s="33"/>
      <c r="E19" s="33"/>
      <c r="F19" s="33"/>
      <c r="G19" s="33"/>
      <c r="H19" s="33"/>
      <c r="I19" s="33"/>
    </row>
    <row r="20" spans="1:9" s="58" customFormat="1" ht="30">
      <c r="A20" s="62" t="s">
        <v>116</v>
      </c>
      <c r="B20" s="143">
        <f>(SUM(B22:B24)+SUM(B28:B38))/14</f>
        <v>0</v>
      </c>
      <c r="C20" s="33"/>
      <c r="D20" s="33"/>
      <c r="E20" s="33"/>
      <c r="F20" s="33"/>
      <c r="G20" s="33"/>
      <c r="H20" s="33"/>
      <c r="I20" s="33"/>
    </row>
    <row r="21" spans="1:9" ht="15">
      <c r="A21" s="63" t="s">
        <v>683</v>
      </c>
      <c r="C21" s="58"/>
      <c r="D21" s="58"/>
      <c r="E21" s="58"/>
      <c r="F21" s="58"/>
      <c r="G21" s="58"/>
      <c r="H21" s="58"/>
      <c r="I21" s="58"/>
    </row>
    <row r="22" spans="1:9" ht="30">
      <c r="A22" s="63" t="s">
        <v>1103</v>
      </c>
      <c r="B22" s="145">
        <v>0</v>
      </c>
      <c r="C22" s="58"/>
      <c r="D22" s="58"/>
      <c r="E22" s="58"/>
      <c r="F22" s="58"/>
      <c r="G22" s="58"/>
      <c r="H22" s="58"/>
      <c r="I22" s="58"/>
    </row>
    <row r="23" spans="1:2" ht="15">
      <c r="A23" s="63" t="s">
        <v>425</v>
      </c>
      <c r="B23" s="145">
        <v>0</v>
      </c>
    </row>
    <row r="24" spans="1:2" ht="15" hidden="1">
      <c r="A24" s="63"/>
      <c r="B24" s="147">
        <f>(B25*0.2)+(B27*0.8)</f>
        <v>0</v>
      </c>
    </row>
    <row r="25" spans="1:2" ht="15">
      <c r="A25" s="63" t="s">
        <v>426</v>
      </c>
      <c r="B25" s="145">
        <v>0</v>
      </c>
    </row>
    <row r="26" spans="1:2" ht="15">
      <c r="A26" s="66" t="s">
        <v>108</v>
      </c>
      <c r="B26" s="61">
        <f>SUM(B27:B27)/2</f>
        <v>0</v>
      </c>
    </row>
    <row r="27" spans="1:2" ht="15">
      <c r="A27" s="66" t="s">
        <v>798</v>
      </c>
      <c r="B27" s="145">
        <v>0</v>
      </c>
    </row>
    <row r="28" spans="1:2" ht="15">
      <c r="A28" s="63" t="s">
        <v>427</v>
      </c>
      <c r="B28" s="145">
        <v>0</v>
      </c>
    </row>
    <row r="29" spans="1:2" ht="15">
      <c r="A29" s="63" t="s">
        <v>428</v>
      </c>
      <c r="B29" s="145">
        <v>0</v>
      </c>
    </row>
    <row r="30" spans="1:2" ht="30">
      <c r="A30" s="63" t="s">
        <v>429</v>
      </c>
      <c r="B30" s="145">
        <v>0</v>
      </c>
    </row>
    <row r="31" spans="1:2" ht="16.5" customHeight="1">
      <c r="A31" s="63" t="s">
        <v>984</v>
      </c>
      <c r="B31" s="145">
        <v>0</v>
      </c>
    </row>
    <row r="32" spans="1:2" ht="15" customHeight="1">
      <c r="A32" s="63" t="s">
        <v>985</v>
      </c>
      <c r="B32" s="145">
        <v>0</v>
      </c>
    </row>
    <row r="33" spans="1:9" ht="15">
      <c r="A33" s="63" t="s">
        <v>690</v>
      </c>
      <c r="B33" s="145">
        <v>0</v>
      </c>
      <c r="C33" s="58"/>
      <c r="D33" s="58"/>
      <c r="E33" s="58"/>
      <c r="F33" s="58"/>
      <c r="G33" s="58"/>
      <c r="H33" s="58"/>
      <c r="I33" s="58"/>
    </row>
    <row r="34" spans="1:2" ht="15">
      <c r="A34" s="63" t="s">
        <v>577</v>
      </c>
      <c r="B34" s="145">
        <v>0</v>
      </c>
    </row>
    <row r="35" spans="1:2" ht="30.75" customHeight="1">
      <c r="A35" s="63" t="s">
        <v>578</v>
      </c>
      <c r="B35" s="145">
        <v>0</v>
      </c>
    </row>
    <row r="36" spans="1:2" ht="30">
      <c r="A36" s="63" t="s">
        <v>579</v>
      </c>
      <c r="B36" s="145">
        <v>0</v>
      </c>
    </row>
    <row r="37" spans="1:9" ht="30">
      <c r="A37" s="63" t="s">
        <v>580</v>
      </c>
      <c r="B37" s="145">
        <v>0</v>
      </c>
      <c r="C37" s="58"/>
      <c r="D37" s="58"/>
      <c r="E37" s="58"/>
      <c r="F37" s="58"/>
      <c r="G37" s="58"/>
      <c r="H37" s="58"/>
      <c r="I37" s="58"/>
    </row>
    <row r="38" spans="1:9" ht="15">
      <c r="A38" s="63" t="s">
        <v>691</v>
      </c>
      <c r="B38" s="145">
        <v>0</v>
      </c>
      <c r="C38" s="58"/>
      <c r="D38" s="58"/>
      <c r="E38" s="58"/>
      <c r="F38" s="58"/>
      <c r="G38" s="58"/>
      <c r="H38" s="58"/>
      <c r="I38" s="58"/>
    </row>
    <row r="39" spans="1:2" s="58" customFormat="1" ht="30">
      <c r="A39" s="62" t="s">
        <v>986</v>
      </c>
      <c r="B39" s="57">
        <f>(B41+B42+B43+B47)/4</f>
        <v>0</v>
      </c>
    </row>
    <row r="40" ht="15">
      <c r="A40" s="63" t="s">
        <v>987</v>
      </c>
    </row>
    <row r="41" spans="1:2" ht="30">
      <c r="A41" s="63" t="s">
        <v>890</v>
      </c>
      <c r="B41" s="145">
        <v>0</v>
      </c>
    </row>
    <row r="42" spans="1:2" ht="30">
      <c r="A42" s="63" t="s">
        <v>891</v>
      </c>
      <c r="B42" s="145">
        <v>0</v>
      </c>
    </row>
    <row r="43" spans="1:2" ht="15" hidden="1">
      <c r="A43" s="63"/>
      <c r="B43" s="147">
        <f>(B44*0.2)+(B46*0.8)</f>
        <v>0</v>
      </c>
    </row>
    <row r="44" spans="1:2" ht="30">
      <c r="A44" s="63" t="s">
        <v>988</v>
      </c>
      <c r="B44" s="145">
        <v>0</v>
      </c>
    </row>
    <row r="45" spans="1:2" ht="15">
      <c r="A45" s="66" t="s">
        <v>989</v>
      </c>
      <c r="B45" s="61">
        <f>SUM(B46:B47)/2</f>
        <v>0</v>
      </c>
    </row>
    <row r="46" spans="1:2" ht="30">
      <c r="A46" s="66" t="s">
        <v>990</v>
      </c>
      <c r="B46" s="145">
        <v>0</v>
      </c>
    </row>
    <row r="47" spans="1:2" ht="30">
      <c r="A47" s="63" t="s">
        <v>991</v>
      </c>
      <c r="B47" s="145">
        <v>0</v>
      </c>
    </row>
    <row r="49" spans="1:9" s="53" customFormat="1" ht="14.25">
      <c r="A49" s="54" t="s">
        <v>992</v>
      </c>
      <c r="B49" s="141">
        <f>SUM(B50)</f>
        <v>0</v>
      </c>
      <c r="C49" s="33"/>
      <c r="D49" s="33"/>
      <c r="E49" s="33"/>
      <c r="F49" s="33"/>
      <c r="G49" s="33"/>
      <c r="H49" s="33"/>
      <c r="I49" s="33"/>
    </row>
    <row r="50" spans="1:2" s="58" customFormat="1" ht="30">
      <c r="A50" s="62" t="s">
        <v>294</v>
      </c>
      <c r="B50" s="57">
        <f>SUM(B52+B53+B54+B55+B56+B57+B61+B62)/8</f>
        <v>0</v>
      </c>
    </row>
    <row r="51" spans="1:9" ht="15">
      <c r="A51" s="63" t="s">
        <v>295</v>
      </c>
      <c r="C51" s="58"/>
      <c r="D51" s="58"/>
      <c r="E51" s="58"/>
      <c r="F51" s="58"/>
      <c r="G51" s="58"/>
      <c r="H51" s="58"/>
      <c r="I51" s="58"/>
    </row>
    <row r="52" spans="1:2" ht="30">
      <c r="A52" s="63" t="s">
        <v>296</v>
      </c>
      <c r="B52" s="145">
        <v>0</v>
      </c>
    </row>
    <row r="53" spans="1:2" ht="30">
      <c r="A53" s="63" t="s">
        <v>297</v>
      </c>
      <c r="B53" s="145">
        <v>0</v>
      </c>
    </row>
    <row r="54" spans="1:2" ht="30">
      <c r="A54" s="63" t="s">
        <v>298</v>
      </c>
      <c r="B54" s="145">
        <v>0</v>
      </c>
    </row>
    <row r="55" spans="1:2" ht="45">
      <c r="A55" s="63" t="s">
        <v>299</v>
      </c>
      <c r="B55" s="145">
        <v>0</v>
      </c>
    </row>
    <row r="56" spans="1:2" ht="30" customHeight="1">
      <c r="A56" s="63" t="s">
        <v>300</v>
      </c>
      <c r="B56" s="145">
        <v>0</v>
      </c>
    </row>
    <row r="57" spans="1:2" ht="15" hidden="1">
      <c r="A57" s="63"/>
      <c r="B57" s="147">
        <f>(B58*0.2)+(B60*0.8)</f>
        <v>0</v>
      </c>
    </row>
    <row r="58" spans="1:2" ht="28.5" customHeight="1">
      <c r="A58" s="63" t="s">
        <v>1050</v>
      </c>
      <c r="B58" s="145">
        <v>0</v>
      </c>
    </row>
    <row r="59" ht="15">
      <c r="A59" s="66" t="s">
        <v>1051</v>
      </c>
    </row>
    <row r="60" spans="1:2" ht="30">
      <c r="A60" s="66" t="s">
        <v>1052</v>
      </c>
      <c r="B60" s="145">
        <v>0</v>
      </c>
    </row>
    <row r="61" spans="1:9" ht="30">
      <c r="A61" s="63" t="s">
        <v>1053</v>
      </c>
      <c r="B61" s="145">
        <v>0</v>
      </c>
      <c r="C61" s="53"/>
      <c r="D61" s="53"/>
      <c r="E61" s="53"/>
      <c r="F61" s="53"/>
      <c r="G61" s="53"/>
      <c r="H61" s="53"/>
      <c r="I61" s="53"/>
    </row>
    <row r="62" spans="1:2" ht="15" hidden="1">
      <c r="A62" s="63"/>
      <c r="B62" s="147">
        <f>(B63*0.2)+(B65*0.8)</f>
        <v>0</v>
      </c>
    </row>
    <row r="63" spans="1:9" ht="30">
      <c r="A63" s="63" t="s">
        <v>892</v>
      </c>
      <c r="B63" s="145">
        <v>0</v>
      </c>
      <c r="C63" s="53"/>
      <c r="D63" s="53"/>
      <c r="E63" s="53"/>
      <c r="F63" s="53"/>
      <c r="G63" s="53"/>
      <c r="H63" s="53"/>
      <c r="I63" s="53"/>
    </row>
    <row r="64" ht="15">
      <c r="A64" s="66" t="s">
        <v>894</v>
      </c>
    </row>
    <row r="65" spans="1:2" ht="30">
      <c r="A65" s="66" t="s">
        <v>893</v>
      </c>
      <c r="B65" s="145">
        <v>0</v>
      </c>
    </row>
    <row r="66" ht="15">
      <c r="A66" s="63"/>
    </row>
    <row r="67" spans="1:9" s="53" customFormat="1" ht="28.5">
      <c r="A67" s="54" t="s">
        <v>484</v>
      </c>
      <c r="B67" s="55">
        <f>SUM(B68+B79)/2</f>
        <v>0</v>
      </c>
      <c r="C67" s="33"/>
      <c r="D67" s="33"/>
      <c r="E67" s="33"/>
      <c r="F67" s="33"/>
      <c r="G67" s="33"/>
      <c r="H67" s="33"/>
      <c r="I67" s="33"/>
    </row>
    <row r="68" spans="1:9" s="58" customFormat="1" ht="30">
      <c r="A68" s="62" t="s">
        <v>485</v>
      </c>
      <c r="B68" s="57">
        <f>SUM(B70:B75)/6</f>
        <v>0</v>
      </c>
      <c r="C68" s="33"/>
      <c r="D68" s="33"/>
      <c r="E68" s="33"/>
      <c r="F68" s="33"/>
      <c r="G68" s="33"/>
      <c r="H68" s="33"/>
      <c r="I68" s="33"/>
    </row>
    <row r="69" ht="15">
      <c r="A69" s="63" t="s">
        <v>486</v>
      </c>
    </row>
    <row r="70" spans="1:9" ht="45">
      <c r="A70" s="63" t="s">
        <v>829</v>
      </c>
      <c r="B70" s="145">
        <v>0</v>
      </c>
      <c r="C70" s="58"/>
      <c r="D70" s="58"/>
      <c r="E70" s="58"/>
      <c r="F70" s="58"/>
      <c r="G70" s="58"/>
      <c r="H70" s="58"/>
      <c r="I70" s="58"/>
    </row>
    <row r="71" spans="1:2" ht="30">
      <c r="A71" s="63" t="s">
        <v>830</v>
      </c>
      <c r="B71" s="145">
        <v>0</v>
      </c>
    </row>
    <row r="72" spans="1:2" ht="45">
      <c r="A72" s="63" t="s">
        <v>895</v>
      </c>
      <c r="B72" s="145">
        <v>0</v>
      </c>
    </row>
    <row r="73" spans="1:2" ht="30">
      <c r="A73" s="63" t="s">
        <v>68</v>
      </c>
      <c r="B73" s="145">
        <v>0</v>
      </c>
    </row>
    <row r="74" spans="1:2" ht="30">
      <c r="A74" s="63" t="s">
        <v>69</v>
      </c>
      <c r="B74" s="145">
        <v>0</v>
      </c>
    </row>
    <row r="75" spans="1:2" ht="15" hidden="1">
      <c r="A75" s="63"/>
      <c r="B75" s="147">
        <f>(B76*0.2)+(B78*0.8)</f>
        <v>0</v>
      </c>
    </row>
    <row r="76" spans="1:2" ht="30">
      <c r="A76" s="63" t="s">
        <v>70</v>
      </c>
      <c r="B76" s="145">
        <v>0</v>
      </c>
    </row>
    <row r="77" spans="1:2" ht="15">
      <c r="A77" s="66" t="s">
        <v>532</v>
      </c>
      <c r="B77" s="3"/>
    </row>
    <row r="78" spans="1:2" ht="15">
      <c r="A78" s="66" t="s">
        <v>581</v>
      </c>
      <c r="B78" s="145">
        <v>0</v>
      </c>
    </row>
    <row r="79" spans="1:9" s="58" customFormat="1" ht="30">
      <c r="A79" s="62" t="s">
        <v>234</v>
      </c>
      <c r="B79" s="57">
        <f>SUM(B81:B82)/2</f>
        <v>0</v>
      </c>
      <c r="C79" s="33"/>
      <c r="D79" s="33"/>
      <c r="E79" s="33"/>
      <c r="F79" s="33"/>
      <c r="G79" s="33"/>
      <c r="H79" s="33"/>
      <c r="I79" s="33"/>
    </row>
    <row r="80" ht="15">
      <c r="A80" s="63" t="s">
        <v>987</v>
      </c>
    </row>
    <row r="81" spans="1:9" ht="30">
      <c r="A81" s="63" t="s">
        <v>71</v>
      </c>
      <c r="B81" s="145">
        <v>0</v>
      </c>
      <c r="C81" s="53"/>
      <c r="D81" s="53"/>
      <c r="E81" s="53"/>
      <c r="F81" s="53"/>
      <c r="G81" s="53"/>
      <c r="H81" s="53"/>
      <c r="I81" s="53"/>
    </row>
    <row r="82" spans="1:9" ht="30">
      <c r="A82" s="63" t="s">
        <v>916</v>
      </c>
      <c r="B82" s="145">
        <v>0</v>
      </c>
      <c r="C82" s="58"/>
      <c r="D82" s="58"/>
      <c r="E82" s="58"/>
      <c r="F82" s="58"/>
      <c r="G82" s="58"/>
      <c r="H82" s="58"/>
      <c r="I82" s="58"/>
    </row>
    <row r="84" spans="1:9" s="53" customFormat="1" ht="14.25">
      <c r="A84" s="54" t="s">
        <v>48</v>
      </c>
      <c r="B84" s="55">
        <f>SUM(B85)</f>
        <v>0</v>
      </c>
      <c r="C84" s="33"/>
      <c r="D84" s="33"/>
      <c r="E84" s="33"/>
      <c r="F84" s="33"/>
      <c r="G84" s="33"/>
      <c r="H84" s="33"/>
      <c r="I84" s="33"/>
    </row>
    <row r="85" spans="1:9" s="58" customFormat="1" ht="30">
      <c r="A85" s="62" t="s">
        <v>917</v>
      </c>
      <c r="B85" s="57">
        <f>SUM(B86+B90+B91+B92+B93+B94+B95+B96+B97+B98+B99)/11</f>
        <v>0</v>
      </c>
      <c r="C85" s="33"/>
      <c r="D85" s="33"/>
      <c r="E85" s="33"/>
      <c r="F85" s="33"/>
      <c r="G85" s="33"/>
      <c r="H85" s="33"/>
      <c r="I85" s="33"/>
    </row>
    <row r="86" spans="1:2" ht="15">
      <c r="A86" s="63" t="s">
        <v>486</v>
      </c>
      <c r="B86" s="20">
        <f>(B87*0.2)+(B89*0.8)</f>
        <v>0</v>
      </c>
    </row>
    <row r="87" spans="1:2" ht="45">
      <c r="A87" s="63" t="s">
        <v>918</v>
      </c>
      <c r="B87" s="145">
        <v>0</v>
      </c>
    </row>
    <row r="88" ht="15">
      <c r="A88" s="66" t="s">
        <v>989</v>
      </c>
    </row>
    <row r="89" spans="1:2" ht="32.25" customHeight="1">
      <c r="A89" s="66" t="s">
        <v>919</v>
      </c>
      <c r="B89" s="145">
        <v>0</v>
      </c>
    </row>
    <row r="90" spans="1:2" ht="30">
      <c r="A90" s="63" t="s">
        <v>920</v>
      </c>
      <c r="B90" s="145">
        <v>0</v>
      </c>
    </row>
    <row r="91" spans="1:9" ht="30">
      <c r="A91" s="63" t="s">
        <v>921</v>
      </c>
      <c r="B91" s="145">
        <v>0</v>
      </c>
      <c r="C91" s="58"/>
      <c r="D91" s="58"/>
      <c r="E91" s="58"/>
      <c r="F91" s="58"/>
      <c r="G91" s="58"/>
      <c r="H91" s="58"/>
      <c r="I91" s="58"/>
    </row>
    <row r="92" spans="1:2" ht="30">
      <c r="A92" s="63" t="s">
        <v>922</v>
      </c>
      <c r="B92" s="145">
        <v>0</v>
      </c>
    </row>
    <row r="93" spans="1:2" ht="31.5" customHeight="1">
      <c r="A93" s="63" t="s">
        <v>126</v>
      </c>
      <c r="B93" s="145">
        <v>0</v>
      </c>
    </row>
    <row r="94" spans="1:2" ht="45">
      <c r="A94" s="63" t="s">
        <v>150</v>
      </c>
      <c r="B94" s="145">
        <v>0</v>
      </c>
    </row>
    <row r="95" spans="1:2" ht="30">
      <c r="A95" s="63" t="s">
        <v>151</v>
      </c>
      <c r="B95" s="145">
        <v>0</v>
      </c>
    </row>
    <row r="96" spans="1:2" ht="30">
      <c r="A96" s="63" t="s">
        <v>152</v>
      </c>
      <c r="B96" s="145">
        <v>0</v>
      </c>
    </row>
    <row r="97" spans="1:2" ht="30">
      <c r="A97" s="63" t="s">
        <v>153</v>
      </c>
      <c r="B97" s="145">
        <v>0</v>
      </c>
    </row>
    <row r="98" spans="1:2" ht="30">
      <c r="A98" s="63" t="s">
        <v>170</v>
      </c>
      <c r="B98" s="145">
        <v>0</v>
      </c>
    </row>
    <row r="99" spans="1:2" ht="45">
      <c r="A99" s="63" t="s">
        <v>896</v>
      </c>
      <c r="B99" s="145">
        <v>0</v>
      </c>
    </row>
    <row r="101" spans="3:9" ht="15">
      <c r="C101" s="68"/>
      <c r="D101" s="68"/>
      <c r="E101" s="68"/>
      <c r="F101" s="68"/>
      <c r="G101" s="68"/>
      <c r="H101" s="68"/>
      <c r="I101" s="68"/>
    </row>
    <row r="116" spans="3:9" ht="15">
      <c r="C116" s="71"/>
      <c r="D116" s="71"/>
      <c r="E116" s="71"/>
      <c r="F116" s="71"/>
      <c r="G116" s="71"/>
      <c r="H116" s="71"/>
      <c r="I116" s="71"/>
    </row>
    <row r="117" spans="3:9" ht="15">
      <c r="C117" s="58"/>
      <c r="D117" s="58"/>
      <c r="E117" s="58"/>
      <c r="F117" s="58"/>
      <c r="G117" s="58"/>
      <c r="H117" s="58"/>
      <c r="I117" s="58"/>
    </row>
    <row r="122" spans="3:9" ht="15">
      <c r="C122" s="58"/>
      <c r="D122" s="58"/>
      <c r="E122" s="58"/>
      <c r="F122" s="58"/>
      <c r="G122" s="58"/>
      <c r="H122" s="58"/>
      <c r="I122" s="58"/>
    </row>
  </sheetData>
  <sheetProtection password="C1CD" sheet="1" objects="1" scenarios="1"/>
  <dataValidations count="1">
    <dataValidation type="whole" allowBlank="1" showErrorMessage="1" promptTitle="ERROR" prompt="Valor solo puede ser 0 o 1!" errorTitle="ERROR" error="Valor solo puede ser 0 o 1!" sqref="B6:B17 B89:B99 B27:B38 B25 B46:B47 B44 B58 B65 B63 B78 B81:B82 B87 B22:B23 B41:B42 B52:B56 B60:B61 B70:B74 B76">
      <formula1>0</formula1>
      <formula2>1</formula2>
    </dataValidation>
  </dataValidations>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85"/>
  <sheetViews>
    <sheetView workbookViewId="0" topLeftCell="A1">
      <selection activeCell="D2" sqref="D2:H13"/>
    </sheetView>
  </sheetViews>
  <sheetFormatPr defaultColWidth="9.140625" defaultRowHeight="12.75"/>
  <cols>
    <col min="1" max="1" width="80.7109375" style="138" customWidth="1"/>
    <col min="2" max="2" width="8.7109375" style="19" customWidth="1"/>
    <col min="3" max="3" width="2.7109375" style="33" customWidth="1"/>
    <col min="4" max="8" width="9.7109375" style="33" customWidth="1"/>
    <col min="9" max="9" width="8.8515625" style="33" customWidth="1"/>
    <col min="10" max="16384" width="9.140625" style="19" customWidth="1"/>
  </cols>
  <sheetData>
    <row r="1" ht="15">
      <c r="A1" s="130" t="s">
        <v>72</v>
      </c>
    </row>
    <row r="2" spans="1:9" s="123" customFormat="1" ht="14.25">
      <c r="A2" s="51" t="s">
        <v>40</v>
      </c>
      <c r="B2" s="131">
        <f>(B3+B38+B74+B112+B150)/5</f>
        <v>0</v>
      </c>
      <c r="C2" s="53"/>
      <c r="D2" s="53"/>
      <c r="E2" s="53"/>
      <c r="F2" s="53"/>
      <c r="G2" s="53"/>
      <c r="H2" s="53"/>
      <c r="I2" s="53"/>
    </row>
    <row r="3" spans="1:2" s="53" customFormat="1" ht="28.5">
      <c r="A3" s="54" t="s">
        <v>171</v>
      </c>
      <c r="B3" s="55">
        <f>(B4+B14+B27)/3</f>
        <v>0</v>
      </c>
    </row>
    <row r="4" spans="1:9" s="77" customFormat="1" ht="19.5" customHeight="1">
      <c r="A4" s="132" t="s">
        <v>582</v>
      </c>
      <c r="B4" s="57">
        <f>SUM(B6:B8)/3</f>
        <v>0</v>
      </c>
      <c r="C4" s="58"/>
      <c r="D4" s="58"/>
      <c r="E4" s="58"/>
      <c r="F4" s="58"/>
      <c r="G4" s="58"/>
      <c r="H4" s="58"/>
      <c r="I4" s="58"/>
    </row>
    <row r="5" spans="1:9" ht="15">
      <c r="A5" s="133" t="s">
        <v>172</v>
      </c>
      <c r="C5" s="58"/>
      <c r="D5" s="58"/>
      <c r="E5" s="58"/>
      <c r="F5" s="58"/>
      <c r="G5" s="58"/>
      <c r="H5" s="58"/>
      <c r="I5" s="58"/>
    </row>
    <row r="6" spans="1:2" ht="30">
      <c r="A6" s="133" t="s">
        <v>173</v>
      </c>
      <c r="B6" s="145">
        <v>0</v>
      </c>
    </row>
    <row r="7" spans="1:2" ht="30">
      <c r="A7" s="133" t="s">
        <v>73</v>
      </c>
      <c r="B7" s="145">
        <v>0</v>
      </c>
    </row>
    <row r="8" spans="1:2" ht="15" hidden="1">
      <c r="A8" s="133"/>
      <c r="B8" s="23">
        <f>(B9*0.2)+(B10*0.8)</f>
        <v>0</v>
      </c>
    </row>
    <row r="9" spans="1:2" ht="30">
      <c r="A9" s="133" t="s">
        <v>174</v>
      </c>
      <c r="B9" s="145">
        <v>0</v>
      </c>
    </row>
    <row r="10" spans="1:2" ht="15">
      <c r="A10" s="134" t="s">
        <v>175</v>
      </c>
      <c r="B10" s="20">
        <f>SUM(B11:B13)/3</f>
        <v>0</v>
      </c>
    </row>
    <row r="11" spans="1:2" ht="15">
      <c r="A11" s="134" t="s">
        <v>176</v>
      </c>
      <c r="B11" s="145">
        <v>0</v>
      </c>
    </row>
    <row r="12" spans="1:2" ht="15">
      <c r="A12" s="134" t="s">
        <v>177</v>
      </c>
      <c r="B12" s="145">
        <v>0</v>
      </c>
    </row>
    <row r="13" spans="1:2" ht="15">
      <c r="A13" s="134" t="s">
        <v>971</v>
      </c>
      <c r="B13" s="145">
        <v>0</v>
      </c>
    </row>
    <row r="14" spans="1:9" s="77" customFormat="1" ht="45">
      <c r="A14" s="132" t="s">
        <v>834</v>
      </c>
      <c r="B14" s="69">
        <f>(B15+B20+B21+B22+B24+B25+B26)/7</f>
        <v>0</v>
      </c>
      <c r="C14" s="33"/>
      <c r="D14" s="33"/>
      <c r="E14" s="33"/>
      <c r="F14" s="33"/>
      <c r="G14" s="33"/>
      <c r="H14" s="33"/>
      <c r="I14" s="33"/>
    </row>
    <row r="15" spans="1:2" ht="15">
      <c r="A15" s="133" t="s">
        <v>835</v>
      </c>
      <c r="B15" s="20">
        <f>(B16*0.2)+(B18*0.8)</f>
        <v>0</v>
      </c>
    </row>
    <row r="16" spans="1:2" ht="15">
      <c r="A16" s="133" t="s">
        <v>583</v>
      </c>
      <c r="B16" s="145">
        <v>0</v>
      </c>
    </row>
    <row r="17" spans="1:2" ht="15">
      <c r="A17" s="134" t="s">
        <v>989</v>
      </c>
      <c r="B17" s="20"/>
    </row>
    <row r="18" spans="1:2" ht="15">
      <c r="A18" s="134" t="s">
        <v>584</v>
      </c>
      <c r="B18" s="145">
        <v>0</v>
      </c>
    </row>
    <row r="19" spans="1:2" ht="15" hidden="1">
      <c r="A19" s="133"/>
      <c r="B19" s="145"/>
    </row>
    <row r="20" spans="1:2" ht="15">
      <c r="A20" s="133" t="s">
        <v>585</v>
      </c>
      <c r="B20" s="145">
        <v>0</v>
      </c>
    </row>
    <row r="21" spans="1:2" ht="15">
      <c r="A21" s="133" t="s">
        <v>586</v>
      </c>
      <c r="B21" s="145">
        <v>0</v>
      </c>
    </row>
    <row r="22" spans="1:2" ht="15">
      <c r="A22" s="133" t="s">
        <v>587</v>
      </c>
      <c r="B22" s="145">
        <v>0</v>
      </c>
    </row>
    <row r="23" spans="1:2" ht="15">
      <c r="A23" s="133" t="s">
        <v>836</v>
      </c>
      <c r="B23" s="135"/>
    </row>
    <row r="24" spans="1:2" ht="15">
      <c r="A24" s="133" t="s">
        <v>588</v>
      </c>
      <c r="B24" s="145">
        <v>0</v>
      </c>
    </row>
    <row r="25" spans="1:9" ht="15">
      <c r="A25" s="133" t="s">
        <v>165</v>
      </c>
      <c r="B25" s="145">
        <v>0</v>
      </c>
      <c r="C25" s="58"/>
      <c r="D25" s="58"/>
      <c r="E25" s="58"/>
      <c r="F25" s="58"/>
      <c r="G25" s="58"/>
      <c r="H25" s="58"/>
      <c r="I25" s="58"/>
    </row>
    <row r="26" spans="1:9" ht="15">
      <c r="A26" s="133" t="s">
        <v>166</v>
      </c>
      <c r="B26" s="145">
        <v>0</v>
      </c>
      <c r="C26" s="58"/>
      <c r="D26" s="58"/>
      <c r="E26" s="58"/>
      <c r="F26" s="58"/>
      <c r="G26" s="58"/>
      <c r="H26" s="58"/>
      <c r="I26" s="58"/>
    </row>
    <row r="27" spans="1:9" s="77" customFormat="1" ht="30">
      <c r="A27" s="132" t="s">
        <v>837</v>
      </c>
      <c r="B27" s="69">
        <f>SUM(B29:B31)/3</f>
        <v>0</v>
      </c>
      <c r="C27" s="33"/>
      <c r="D27" s="33"/>
      <c r="E27" s="33"/>
      <c r="F27" s="33"/>
      <c r="G27" s="33"/>
      <c r="H27" s="33"/>
      <c r="I27" s="33"/>
    </row>
    <row r="28" spans="1:2" ht="15">
      <c r="A28" s="133" t="s">
        <v>987</v>
      </c>
      <c r="B28" s="23"/>
    </row>
    <row r="29" spans="1:2" ht="30">
      <c r="A29" s="133" t="s">
        <v>838</v>
      </c>
      <c r="B29" s="145">
        <v>0</v>
      </c>
    </row>
    <row r="30" spans="1:2" ht="30">
      <c r="A30" s="133" t="s">
        <v>839</v>
      </c>
      <c r="B30" s="145">
        <v>0</v>
      </c>
    </row>
    <row r="31" spans="1:2" ht="15" hidden="1">
      <c r="A31" s="133"/>
      <c r="B31" s="23">
        <f>(B32*0.2)+(B33*0.8)</f>
        <v>0</v>
      </c>
    </row>
    <row r="32" spans="1:2" ht="30">
      <c r="A32" s="133" t="s">
        <v>840</v>
      </c>
      <c r="B32" s="145">
        <v>0</v>
      </c>
    </row>
    <row r="33" spans="1:9" ht="15">
      <c r="A33" s="134" t="s">
        <v>1051</v>
      </c>
      <c r="B33" s="20">
        <f>SUM(B34:B36)/3</f>
        <v>0</v>
      </c>
      <c r="C33" s="58"/>
      <c r="D33" s="58"/>
      <c r="E33" s="58"/>
      <c r="F33" s="58"/>
      <c r="G33" s="58"/>
      <c r="H33" s="58"/>
      <c r="I33" s="58"/>
    </row>
    <row r="34" spans="1:9" ht="30">
      <c r="A34" s="134" t="s">
        <v>841</v>
      </c>
      <c r="B34" s="145">
        <v>0</v>
      </c>
      <c r="C34" s="58"/>
      <c r="D34" s="58"/>
      <c r="E34" s="58"/>
      <c r="F34" s="58"/>
      <c r="G34" s="58"/>
      <c r="H34" s="58"/>
      <c r="I34" s="58"/>
    </row>
    <row r="35" spans="1:2" ht="15">
      <c r="A35" s="134" t="s">
        <v>842</v>
      </c>
      <c r="B35" s="145">
        <v>0</v>
      </c>
    </row>
    <row r="36" spans="1:2" ht="17.25" customHeight="1">
      <c r="A36" s="134" t="s">
        <v>843</v>
      </c>
      <c r="B36" s="145">
        <v>0</v>
      </c>
    </row>
    <row r="37" spans="1:2" ht="15">
      <c r="A37" s="134"/>
      <c r="B37" s="77"/>
    </row>
    <row r="38" spans="1:9" s="81" customFormat="1" ht="28.5">
      <c r="A38" s="54" t="s">
        <v>844</v>
      </c>
      <c r="B38" s="55">
        <f>(B39+B54+B58)/3</f>
        <v>0</v>
      </c>
      <c r="C38" s="33"/>
      <c r="D38" s="33"/>
      <c r="E38" s="33"/>
      <c r="F38" s="33"/>
      <c r="G38" s="33"/>
      <c r="H38" s="33"/>
      <c r="I38" s="33"/>
    </row>
    <row r="39" spans="1:9" s="77" customFormat="1" ht="60">
      <c r="A39" s="132" t="s">
        <v>1095</v>
      </c>
      <c r="B39" s="117">
        <f>(B41+B48)/2</f>
        <v>0</v>
      </c>
      <c r="C39" s="33"/>
      <c r="D39" s="33"/>
      <c r="E39" s="33"/>
      <c r="F39" s="33"/>
      <c r="G39" s="33"/>
      <c r="H39" s="33"/>
      <c r="I39" s="33"/>
    </row>
    <row r="40" spans="1:9" s="110" customFormat="1" ht="15">
      <c r="A40" s="63" t="s">
        <v>172</v>
      </c>
      <c r="B40" s="98"/>
      <c r="C40" s="33"/>
      <c r="D40" s="33"/>
      <c r="E40" s="33"/>
      <c r="F40" s="33"/>
      <c r="G40" s="33"/>
      <c r="H40" s="33"/>
      <c r="I40" s="33"/>
    </row>
    <row r="41" spans="1:9" s="110" customFormat="1" ht="15" hidden="1">
      <c r="A41" s="63"/>
      <c r="B41" s="136">
        <f>(B42*0.2)+(B43*0.8)</f>
        <v>0</v>
      </c>
      <c r="C41" s="33"/>
      <c r="D41" s="33"/>
      <c r="E41" s="33"/>
      <c r="F41" s="33"/>
      <c r="G41" s="33"/>
      <c r="H41" s="33"/>
      <c r="I41" s="33"/>
    </row>
    <row r="42" spans="1:9" s="110" customFormat="1" ht="30">
      <c r="A42" s="63" t="s">
        <v>167</v>
      </c>
      <c r="B42" s="145">
        <v>0</v>
      </c>
      <c r="C42" s="33"/>
      <c r="D42" s="33"/>
      <c r="E42" s="33"/>
      <c r="F42" s="33"/>
      <c r="G42" s="33"/>
      <c r="H42" s="33"/>
      <c r="I42" s="33"/>
    </row>
    <row r="43" spans="1:2" ht="15">
      <c r="A43" s="134" t="s">
        <v>1051</v>
      </c>
      <c r="B43" s="119">
        <f>SUM(B44:B47)/4</f>
        <v>0</v>
      </c>
    </row>
    <row r="44" spans="1:2" ht="30">
      <c r="A44" s="134" t="s">
        <v>897</v>
      </c>
      <c r="B44" s="145">
        <v>0</v>
      </c>
    </row>
    <row r="45" spans="1:9" ht="30" customHeight="1">
      <c r="A45" s="134" t="s">
        <v>74</v>
      </c>
      <c r="B45" s="145">
        <v>0</v>
      </c>
      <c r="C45" s="58"/>
      <c r="D45" s="58"/>
      <c r="E45" s="58"/>
      <c r="F45" s="58"/>
      <c r="G45" s="58"/>
      <c r="H45" s="58"/>
      <c r="I45" s="58"/>
    </row>
    <row r="46" spans="1:9" ht="18" customHeight="1">
      <c r="A46" s="134" t="s">
        <v>898</v>
      </c>
      <c r="B46" s="145">
        <v>0</v>
      </c>
      <c r="C46" s="58"/>
      <c r="D46" s="58"/>
      <c r="E46" s="58"/>
      <c r="F46" s="58"/>
      <c r="G46" s="58"/>
      <c r="H46" s="58"/>
      <c r="I46" s="58"/>
    </row>
    <row r="47" spans="1:2" ht="30">
      <c r="A47" s="134" t="s">
        <v>168</v>
      </c>
      <c r="B47" s="145">
        <v>0</v>
      </c>
    </row>
    <row r="48" spans="1:2" ht="15" hidden="1">
      <c r="A48" s="134"/>
      <c r="B48" s="136">
        <f>(B49*0.2)+(B50*0.8)</f>
        <v>0</v>
      </c>
    </row>
    <row r="49" spans="1:9" s="137" customFormat="1" ht="30">
      <c r="A49" s="133" t="s">
        <v>192</v>
      </c>
      <c r="B49" s="145">
        <v>0</v>
      </c>
      <c r="C49" s="33"/>
      <c r="D49" s="33"/>
      <c r="E49" s="33"/>
      <c r="F49" s="33"/>
      <c r="G49" s="33"/>
      <c r="H49" s="33"/>
      <c r="I49" s="33"/>
    </row>
    <row r="50" spans="1:2" ht="15">
      <c r="A50" s="134" t="s">
        <v>108</v>
      </c>
      <c r="B50" s="119">
        <f>SUM(B51:B53)/3</f>
        <v>0</v>
      </c>
    </row>
    <row r="51" spans="1:2" ht="30">
      <c r="A51" s="134" t="s">
        <v>193</v>
      </c>
      <c r="B51" s="145">
        <v>0</v>
      </c>
    </row>
    <row r="52" spans="1:2" ht="15">
      <c r="A52" s="134" t="s">
        <v>194</v>
      </c>
      <c r="B52" s="145">
        <v>0</v>
      </c>
    </row>
    <row r="53" spans="1:2" ht="30">
      <c r="A53" s="134" t="s">
        <v>195</v>
      </c>
      <c r="B53" s="145">
        <v>0</v>
      </c>
    </row>
    <row r="54" spans="1:9" s="77" customFormat="1" ht="30">
      <c r="A54" s="132" t="s">
        <v>1019</v>
      </c>
      <c r="B54" s="117">
        <f>SUM(B56:B57)/2</f>
        <v>0</v>
      </c>
      <c r="C54" s="33"/>
      <c r="D54" s="33"/>
      <c r="E54" s="33"/>
      <c r="F54" s="33"/>
      <c r="G54" s="33"/>
      <c r="H54" s="33"/>
      <c r="I54" s="33"/>
    </row>
    <row r="55" spans="1:2" ht="15">
      <c r="A55" s="133" t="s">
        <v>987</v>
      </c>
      <c r="B55" s="98"/>
    </row>
    <row r="56" spans="1:9" ht="30">
      <c r="A56" s="133" t="s">
        <v>75</v>
      </c>
      <c r="B56" s="145">
        <v>0</v>
      </c>
      <c r="C56" s="53"/>
      <c r="D56" s="53"/>
      <c r="E56" s="53"/>
      <c r="F56" s="53"/>
      <c r="G56" s="53"/>
      <c r="H56" s="53"/>
      <c r="I56" s="53"/>
    </row>
    <row r="57" spans="1:9" ht="30">
      <c r="A57" s="133" t="s">
        <v>1020</v>
      </c>
      <c r="B57" s="145">
        <v>0</v>
      </c>
      <c r="C57" s="58"/>
      <c r="D57" s="58"/>
      <c r="E57" s="58"/>
      <c r="F57" s="58"/>
      <c r="G57" s="58"/>
      <c r="H57" s="58"/>
      <c r="I57" s="58"/>
    </row>
    <row r="58" spans="1:9" s="77" customFormat="1" ht="15">
      <c r="A58" s="132" t="s">
        <v>169</v>
      </c>
      <c r="B58" s="117">
        <f>(B60+B61+B67)/3</f>
        <v>0</v>
      </c>
      <c r="C58" s="33"/>
      <c r="D58" s="33"/>
      <c r="E58" s="33"/>
      <c r="F58" s="33"/>
      <c r="G58" s="33"/>
      <c r="H58" s="33"/>
      <c r="I58" s="33"/>
    </row>
    <row r="59" spans="1:2" ht="15">
      <c r="A59" s="133" t="s">
        <v>987</v>
      </c>
      <c r="B59" s="98"/>
    </row>
    <row r="60" spans="1:2" ht="30">
      <c r="A60" s="133" t="s">
        <v>595</v>
      </c>
      <c r="B60" s="145">
        <v>0</v>
      </c>
    </row>
    <row r="61" spans="1:2" ht="15" hidden="1">
      <c r="A61" s="134"/>
      <c r="B61" s="23">
        <f>(B62*0.2)+(B63*0.8)</f>
        <v>0</v>
      </c>
    </row>
    <row r="62" spans="1:9" ht="30">
      <c r="A62" s="133" t="s">
        <v>596</v>
      </c>
      <c r="B62" s="145">
        <v>0</v>
      </c>
      <c r="C62" s="58"/>
      <c r="D62" s="58"/>
      <c r="E62" s="58"/>
      <c r="F62" s="58"/>
      <c r="G62" s="58"/>
      <c r="H62" s="58"/>
      <c r="I62" s="58"/>
    </row>
    <row r="63" spans="1:2" ht="29.25" customHeight="1">
      <c r="A63" s="134" t="s">
        <v>597</v>
      </c>
      <c r="B63" s="119">
        <f>SUM(B64:B66)/3</f>
        <v>0</v>
      </c>
    </row>
    <row r="64" spans="1:2" ht="15">
      <c r="A64" s="134" t="s">
        <v>929</v>
      </c>
      <c r="B64" s="145">
        <v>0</v>
      </c>
    </row>
    <row r="65" spans="1:2" ht="15">
      <c r="A65" s="134" t="s">
        <v>930</v>
      </c>
      <c r="B65" s="145">
        <v>0</v>
      </c>
    </row>
    <row r="66" spans="1:2" ht="15">
      <c r="A66" s="134" t="s">
        <v>931</v>
      </c>
      <c r="B66" s="145">
        <v>0</v>
      </c>
    </row>
    <row r="67" spans="1:2" ht="15" hidden="1">
      <c r="A67" s="134"/>
      <c r="B67" s="23">
        <f>(B68*0.2)+(B69*0.8)</f>
        <v>0</v>
      </c>
    </row>
    <row r="68" spans="1:2" ht="30">
      <c r="A68" s="133" t="s">
        <v>282</v>
      </c>
      <c r="B68" s="145">
        <v>0</v>
      </c>
    </row>
    <row r="69" spans="1:2" ht="18" customHeight="1">
      <c r="A69" s="134" t="s">
        <v>283</v>
      </c>
      <c r="B69" s="119">
        <f>SUM(B70:B72)/3</f>
        <v>0</v>
      </c>
    </row>
    <row r="70" spans="1:9" ht="15">
      <c r="A70" s="134" t="s">
        <v>284</v>
      </c>
      <c r="B70" s="145">
        <v>0</v>
      </c>
      <c r="C70" s="53"/>
      <c r="D70" s="53"/>
      <c r="E70" s="53"/>
      <c r="F70" s="53"/>
      <c r="G70" s="53"/>
      <c r="H70" s="53"/>
      <c r="I70" s="53"/>
    </row>
    <row r="71" spans="1:9" ht="15">
      <c r="A71" s="134" t="s">
        <v>285</v>
      </c>
      <c r="B71" s="145">
        <v>0</v>
      </c>
      <c r="C71" s="58"/>
      <c r="D71" s="58"/>
      <c r="E71" s="58"/>
      <c r="F71" s="58"/>
      <c r="G71" s="58"/>
      <c r="H71" s="58"/>
      <c r="I71" s="58"/>
    </row>
    <row r="72" spans="1:2" ht="15">
      <c r="A72" s="134" t="s">
        <v>286</v>
      </c>
      <c r="B72" s="145">
        <v>0</v>
      </c>
    </row>
    <row r="73" ht="15">
      <c r="B73" s="77"/>
    </row>
    <row r="74" spans="1:9" s="81" customFormat="1" ht="28.5">
      <c r="A74" s="54" t="s">
        <v>287</v>
      </c>
      <c r="B74" s="55">
        <f>(B75+B84+B98)/3</f>
        <v>0</v>
      </c>
      <c r="C74" s="33"/>
      <c r="D74" s="33"/>
      <c r="E74" s="33"/>
      <c r="F74" s="33"/>
      <c r="G74" s="33"/>
      <c r="H74" s="33"/>
      <c r="I74" s="33"/>
    </row>
    <row r="75" spans="1:9" s="77" customFormat="1" ht="45">
      <c r="A75" s="132" t="s">
        <v>1039</v>
      </c>
      <c r="B75" s="117">
        <f>SUM(B77:B83)/7</f>
        <v>0</v>
      </c>
      <c r="C75" s="33"/>
      <c r="D75" s="33"/>
      <c r="E75" s="33"/>
      <c r="F75" s="33"/>
      <c r="G75" s="33"/>
      <c r="H75" s="33"/>
      <c r="I75" s="33"/>
    </row>
    <row r="76" spans="1:2" ht="15">
      <c r="A76" s="133" t="s">
        <v>1040</v>
      </c>
      <c r="B76" s="98"/>
    </row>
    <row r="77" spans="1:2" ht="15">
      <c r="A77" s="133" t="s">
        <v>1041</v>
      </c>
      <c r="B77" s="145">
        <v>0</v>
      </c>
    </row>
    <row r="78" spans="1:2" ht="15">
      <c r="A78" s="133" t="s">
        <v>1042</v>
      </c>
      <c r="B78" s="145">
        <v>0</v>
      </c>
    </row>
    <row r="79" spans="1:2" ht="15">
      <c r="A79" s="133" t="s">
        <v>291</v>
      </c>
      <c r="B79" s="145">
        <v>0</v>
      </c>
    </row>
    <row r="80" spans="1:9" ht="15">
      <c r="A80" s="133" t="s">
        <v>847</v>
      </c>
      <c r="B80" s="145">
        <v>0</v>
      </c>
      <c r="C80" s="58"/>
      <c r="D80" s="58"/>
      <c r="E80" s="58"/>
      <c r="F80" s="58"/>
      <c r="G80" s="58"/>
      <c r="H80" s="58"/>
      <c r="I80" s="58"/>
    </row>
    <row r="81" spans="1:2" ht="30">
      <c r="A81" s="133" t="s">
        <v>848</v>
      </c>
      <c r="B81" s="145">
        <v>0</v>
      </c>
    </row>
    <row r="82" spans="1:2" ht="15">
      <c r="A82" s="133" t="s">
        <v>849</v>
      </c>
      <c r="B82" s="145">
        <v>0</v>
      </c>
    </row>
    <row r="83" spans="1:2" ht="30">
      <c r="A83" s="133" t="s">
        <v>850</v>
      </c>
      <c r="B83" s="145">
        <v>0</v>
      </c>
    </row>
    <row r="84" spans="1:9" s="77" customFormat="1" ht="30">
      <c r="A84" s="132" t="s">
        <v>446</v>
      </c>
      <c r="B84" s="117">
        <f>(B86+B87+B88+B89+B90)/5</f>
        <v>0</v>
      </c>
      <c r="C84" s="33"/>
      <c r="D84" s="33"/>
      <c r="E84" s="33"/>
      <c r="F84" s="33"/>
      <c r="G84" s="33"/>
      <c r="H84" s="33"/>
      <c r="I84" s="33"/>
    </row>
    <row r="85" spans="1:9" s="110" customFormat="1" ht="15">
      <c r="A85" s="63" t="s">
        <v>1173</v>
      </c>
      <c r="B85" s="98"/>
      <c r="C85" s="33"/>
      <c r="D85" s="33"/>
      <c r="E85" s="33"/>
      <c r="F85" s="33"/>
      <c r="G85" s="33"/>
      <c r="H85" s="33"/>
      <c r="I85" s="33"/>
    </row>
    <row r="86" spans="1:9" s="110" customFormat="1" ht="15">
      <c r="A86" s="63" t="s">
        <v>447</v>
      </c>
      <c r="B86" s="145">
        <v>0</v>
      </c>
      <c r="C86" s="33"/>
      <c r="D86" s="33"/>
      <c r="E86" s="33"/>
      <c r="F86" s="33"/>
      <c r="G86" s="33"/>
      <c r="H86" s="33"/>
      <c r="I86" s="33"/>
    </row>
    <row r="87" spans="1:9" s="110" customFormat="1" ht="15">
      <c r="A87" s="63" t="s">
        <v>448</v>
      </c>
      <c r="B87" s="145">
        <v>0</v>
      </c>
      <c r="C87" s="33"/>
      <c r="D87" s="33"/>
      <c r="E87" s="33"/>
      <c r="F87" s="33"/>
      <c r="G87" s="33"/>
      <c r="H87" s="33"/>
      <c r="I87" s="33"/>
    </row>
    <row r="88" spans="1:9" s="110" customFormat="1" ht="15">
      <c r="A88" s="63" t="s">
        <v>449</v>
      </c>
      <c r="B88" s="145">
        <v>0</v>
      </c>
      <c r="C88" s="33"/>
      <c r="D88" s="33"/>
      <c r="E88" s="33"/>
      <c r="F88" s="33"/>
      <c r="G88" s="33"/>
      <c r="H88" s="33"/>
      <c r="I88" s="33"/>
    </row>
    <row r="89" spans="1:9" s="110" customFormat="1" ht="15">
      <c r="A89" s="63" t="s">
        <v>1148</v>
      </c>
      <c r="B89" s="145">
        <v>0</v>
      </c>
      <c r="C89" s="33"/>
      <c r="D89" s="33"/>
      <c r="E89" s="33"/>
      <c r="F89" s="33"/>
      <c r="G89" s="33"/>
      <c r="H89" s="33"/>
      <c r="I89" s="33"/>
    </row>
    <row r="90" spans="1:9" s="110" customFormat="1" ht="15" hidden="1">
      <c r="A90" s="63"/>
      <c r="B90" s="23">
        <f>(B91*0.2)+(B92*0.8)</f>
        <v>0</v>
      </c>
      <c r="C90" s="68"/>
      <c r="D90" s="68"/>
      <c r="E90" s="68"/>
      <c r="F90" s="68"/>
      <c r="G90" s="68"/>
      <c r="H90" s="68"/>
      <c r="I90" s="68"/>
    </row>
    <row r="91" spans="1:9" s="110" customFormat="1" ht="30">
      <c r="A91" s="63" t="s">
        <v>1149</v>
      </c>
      <c r="B91" s="145">
        <v>0</v>
      </c>
      <c r="C91" s="33"/>
      <c r="D91" s="33"/>
      <c r="E91" s="33"/>
      <c r="F91" s="33"/>
      <c r="G91" s="33"/>
      <c r="H91" s="33"/>
      <c r="I91" s="33"/>
    </row>
    <row r="92" spans="1:9" s="140" customFormat="1" ht="15">
      <c r="A92" s="66" t="s">
        <v>689</v>
      </c>
      <c r="B92" s="119">
        <f>SUM(B93:B97)/5</f>
        <v>0</v>
      </c>
      <c r="C92" s="33"/>
      <c r="D92" s="33"/>
      <c r="E92" s="33"/>
      <c r="F92" s="33"/>
      <c r="G92" s="33"/>
      <c r="H92" s="33"/>
      <c r="I92" s="33"/>
    </row>
    <row r="93" spans="1:9" s="140" customFormat="1" ht="15">
      <c r="A93" s="66" t="s">
        <v>1150</v>
      </c>
      <c r="B93" s="145">
        <v>0</v>
      </c>
      <c r="C93" s="33"/>
      <c r="D93" s="33"/>
      <c r="E93" s="33"/>
      <c r="F93" s="33"/>
      <c r="G93" s="33"/>
      <c r="H93" s="33"/>
      <c r="I93" s="33"/>
    </row>
    <row r="94" spans="1:9" s="140" customFormat="1" ht="15">
      <c r="A94" s="66" t="s">
        <v>1151</v>
      </c>
      <c r="B94" s="145">
        <v>0</v>
      </c>
      <c r="C94" s="33"/>
      <c r="D94" s="33"/>
      <c r="E94" s="33"/>
      <c r="F94" s="33"/>
      <c r="G94" s="33"/>
      <c r="H94" s="33"/>
      <c r="I94" s="33"/>
    </row>
    <row r="95" spans="1:9" s="140" customFormat="1" ht="15.75" customHeight="1">
      <c r="A95" s="66" t="s">
        <v>1152</v>
      </c>
      <c r="B95" s="145">
        <v>0</v>
      </c>
      <c r="C95" s="33"/>
      <c r="D95" s="33"/>
      <c r="E95" s="33"/>
      <c r="F95" s="33"/>
      <c r="G95" s="33"/>
      <c r="H95" s="33"/>
      <c r="I95" s="33"/>
    </row>
    <row r="96" spans="1:9" s="140" customFormat="1" ht="15">
      <c r="A96" s="66" t="s">
        <v>1153</v>
      </c>
      <c r="B96" s="145">
        <v>0</v>
      </c>
      <c r="C96" s="33"/>
      <c r="D96" s="33"/>
      <c r="E96" s="33"/>
      <c r="F96" s="33"/>
      <c r="G96" s="33"/>
      <c r="H96" s="33"/>
      <c r="I96" s="33"/>
    </row>
    <row r="97" spans="1:9" s="140" customFormat="1" ht="30">
      <c r="A97" s="66" t="s">
        <v>3</v>
      </c>
      <c r="B97" s="145">
        <v>0</v>
      </c>
      <c r="C97" s="33"/>
      <c r="D97" s="33"/>
      <c r="E97" s="33"/>
      <c r="F97" s="33"/>
      <c r="G97" s="33"/>
      <c r="H97" s="33"/>
      <c r="I97" s="33"/>
    </row>
    <row r="98" spans="1:9" s="77" customFormat="1" ht="47.25" customHeight="1">
      <c r="A98" s="132" t="s">
        <v>95</v>
      </c>
      <c r="B98" s="117">
        <f>(B99+B103+B104+B105+B106+B110)/6</f>
        <v>0</v>
      </c>
      <c r="C98" s="33"/>
      <c r="D98" s="33"/>
      <c r="E98" s="33"/>
      <c r="F98" s="33"/>
      <c r="G98" s="33"/>
      <c r="H98" s="33"/>
      <c r="I98" s="33"/>
    </row>
    <row r="99" spans="1:2" ht="15">
      <c r="A99" s="133" t="s">
        <v>172</v>
      </c>
      <c r="B99" s="24">
        <f>(B100*0.2)+(B102*0.8)</f>
        <v>0</v>
      </c>
    </row>
    <row r="100" spans="1:2" ht="30">
      <c r="A100" s="133" t="s">
        <v>1224</v>
      </c>
      <c r="B100" s="145">
        <v>0</v>
      </c>
    </row>
    <row r="101" spans="1:9" ht="15">
      <c r="A101" s="134" t="s">
        <v>1051</v>
      </c>
      <c r="B101" s="98"/>
      <c r="C101" s="71"/>
      <c r="D101" s="71"/>
      <c r="E101" s="71"/>
      <c r="F101" s="71"/>
      <c r="G101" s="71"/>
      <c r="H101" s="71"/>
      <c r="I101" s="71"/>
    </row>
    <row r="102" spans="1:9" ht="44.25" customHeight="1">
      <c r="A102" s="134" t="s">
        <v>1225</v>
      </c>
      <c r="B102" s="145">
        <v>0</v>
      </c>
      <c r="C102" s="58"/>
      <c r="D102" s="58"/>
      <c r="E102" s="58"/>
      <c r="F102" s="58"/>
      <c r="G102" s="58"/>
      <c r="H102" s="58"/>
      <c r="I102" s="58"/>
    </row>
    <row r="103" spans="1:2" ht="30">
      <c r="A103" s="133" t="s">
        <v>96</v>
      </c>
      <c r="B103" s="145">
        <v>0</v>
      </c>
    </row>
    <row r="104" spans="1:2" ht="30">
      <c r="A104" s="133" t="s">
        <v>97</v>
      </c>
      <c r="B104" s="145">
        <v>0</v>
      </c>
    </row>
    <row r="105" spans="1:2" ht="15">
      <c r="A105" s="133" t="s">
        <v>1226</v>
      </c>
      <c r="B105" s="145">
        <v>0</v>
      </c>
    </row>
    <row r="106" spans="1:2" ht="15" hidden="1">
      <c r="A106" s="134"/>
      <c r="B106" s="98">
        <f>(B107*0.2)+(B109*0.8)</f>
        <v>0</v>
      </c>
    </row>
    <row r="107" spans="1:2" ht="30">
      <c r="A107" s="133" t="s">
        <v>98</v>
      </c>
      <c r="B107" s="145">
        <v>0</v>
      </c>
    </row>
    <row r="108" spans="1:9" s="84" customFormat="1" ht="15">
      <c r="A108" s="134" t="s">
        <v>1051</v>
      </c>
      <c r="B108" s="98"/>
      <c r="C108" s="33"/>
      <c r="D108" s="33"/>
      <c r="E108" s="33"/>
      <c r="F108" s="33"/>
      <c r="G108" s="33"/>
      <c r="H108" s="33"/>
      <c r="I108" s="33"/>
    </row>
    <row r="109" spans="1:9" s="84" customFormat="1" ht="15">
      <c r="A109" s="134" t="s">
        <v>99</v>
      </c>
      <c r="B109" s="145">
        <v>0</v>
      </c>
      <c r="C109" s="33"/>
      <c r="D109" s="33"/>
      <c r="E109" s="33"/>
      <c r="F109" s="33"/>
      <c r="G109" s="33"/>
      <c r="H109" s="33"/>
      <c r="I109" s="33"/>
    </row>
    <row r="110" spans="1:9" ht="15">
      <c r="A110" s="133" t="s">
        <v>100</v>
      </c>
      <c r="B110" s="145">
        <v>0</v>
      </c>
      <c r="C110" s="58"/>
      <c r="D110" s="58"/>
      <c r="E110" s="58"/>
      <c r="F110" s="58"/>
      <c r="G110" s="58"/>
      <c r="H110" s="58"/>
      <c r="I110" s="58"/>
    </row>
    <row r="111" ht="15">
      <c r="B111" s="139"/>
    </row>
    <row r="112" spans="1:9" s="81" customFormat="1" ht="14.25">
      <c r="A112" s="54" t="s">
        <v>101</v>
      </c>
      <c r="B112" s="124">
        <f>(B113+B117+B139+B145)/4</f>
        <v>0</v>
      </c>
      <c r="C112" s="33"/>
      <c r="D112" s="33"/>
      <c r="E112" s="33"/>
      <c r="F112" s="33"/>
      <c r="G112" s="33"/>
      <c r="H112" s="33"/>
      <c r="I112" s="33"/>
    </row>
    <row r="113" spans="1:9" s="77" customFormat="1" ht="30">
      <c r="A113" s="132" t="s">
        <v>907</v>
      </c>
      <c r="B113" s="117">
        <f>SUM(B115:B116)/2</f>
        <v>0</v>
      </c>
      <c r="C113" s="33"/>
      <c r="D113" s="33"/>
      <c r="E113" s="33"/>
      <c r="F113" s="33"/>
      <c r="G113" s="33"/>
      <c r="H113" s="33"/>
      <c r="I113" s="33"/>
    </row>
    <row r="114" spans="1:2" ht="15">
      <c r="A114" s="133" t="s">
        <v>172</v>
      </c>
      <c r="B114" s="98"/>
    </row>
    <row r="115" spans="1:2" ht="30">
      <c r="A115" s="133" t="s">
        <v>598</v>
      </c>
      <c r="B115" s="145">
        <v>0</v>
      </c>
    </row>
    <row r="116" spans="1:2" ht="30">
      <c r="A116" s="133" t="s">
        <v>908</v>
      </c>
      <c r="B116" s="145">
        <v>0</v>
      </c>
    </row>
    <row r="117" spans="1:9" s="77" customFormat="1" ht="30">
      <c r="A117" s="132" t="s">
        <v>909</v>
      </c>
      <c r="B117" s="117">
        <f>(B119+B123+B127+B128+B129+B130+B131+B135)/8</f>
        <v>0</v>
      </c>
      <c r="C117" s="33"/>
      <c r="D117" s="33"/>
      <c r="E117" s="33"/>
      <c r="F117" s="33"/>
      <c r="G117" s="33"/>
      <c r="H117" s="33"/>
      <c r="I117" s="33"/>
    </row>
    <row r="118" spans="1:2" ht="15">
      <c r="A118" s="133" t="s">
        <v>987</v>
      </c>
      <c r="B118" s="98"/>
    </row>
    <row r="119" spans="1:2" ht="15" hidden="1">
      <c r="A119" s="133"/>
      <c r="B119" s="98">
        <f>(B120*0.2)+(B122*0.8)</f>
        <v>0</v>
      </c>
    </row>
    <row r="120" spans="1:2" ht="30">
      <c r="A120" s="133" t="s">
        <v>910</v>
      </c>
      <c r="B120" s="145">
        <v>0</v>
      </c>
    </row>
    <row r="121" spans="1:9" s="84" customFormat="1" ht="15">
      <c r="A121" s="134" t="s">
        <v>108</v>
      </c>
      <c r="B121" s="98"/>
      <c r="C121" s="33"/>
      <c r="D121" s="33"/>
      <c r="E121" s="33"/>
      <c r="F121" s="33"/>
      <c r="G121" s="33"/>
      <c r="H121" s="33"/>
      <c r="I121" s="33"/>
    </row>
    <row r="122" spans="1:9" s="84" customFormat="1" ht="30" customHeight="1">
      <c r="A122" s="134" t="s">
        <v>911</v>
      </c>
      <c r="B122" s="145">
        <v>0</v>
      </c>
      <c r="C122" s="33"/>
      <c r="D122" s="33"/>
      <c r="E122" s="33"/>
      <c r="F122" s="33"/>
      <c r="G122" s="33"/>
      <c r="H122" s="33"/>
      <c r="I122" s="33"/>
    </row>
    <row r="123" spans="1:9" s="84" customFormat="1" ht="15" hidden="1">
      <c r="A123" s="134"/>
      <c r="B123" s="98">
        <f>(B124*0.2)+(B126*0.8)</f>
        <v>0</v>
      </c>
      <c r="C123" s="33"/>
      <c r="D123" s="33"/>
      <c r="E123" s="33"/>
      <c r="F123" s="33"/>
      <c r="G123" s="33"/>
      <c r="H123" s="33"/>
      <c r="I123" s="33"/>
    </row>
    <row r="124" spans="1:2" ht="30">
      <c r="A124" s="133" t="s">
        <v>912</v>
      </c>
      <c r="B124" s="145">
        <v>0</v>
      </c>
    </row>
    <row r="125" spans="1:2" ht="15">
      <c r="A125" s="134" t="s">
        <v>1051</v>
      </c>
      <c r="B125" s="98"/>
    </row>
    <row r="126" spans="1:2" ht="30" customHeight="1">
      <c r="A126" s="134" t="s">
        <v>913</v>
      </c>
      <c r="B126" s="145">
        <v>0</v>
      </c>
    </row>
    <row r="127" spans="1:2" ht="30">
      <c r="A127" s="133" t="s">
        <v>914</v>
      </c>
      <c r="B127" s="145">
        <v>0</v>
      </c>
    </row>
    <row r="128" spans="1:2" ht="30">
      <c r="A128" s="133" t="s">
        <v>221</v>
      </c>
      <c r="B128" s="145">
        <v>0</v>
      </c>
    </row>
    <row r="129" spans="1:2" ht="30">
      <c r="A129" s="133" t="s">
        <v>87</v>
      </c>
      <c r="B129" s="145">
        <v>0</v>
      </c>
    </row>
    <row r="130" spans="1:2" ht="30">
      <c r="A130" s="133" t="s">
        <v>923</v>
      </c>
      <c r="B130" s="145">
        <v>0</v>
      </c>
    </row>
    <row r="131" spans="1:2" ht="15" hidden="1">
      <c r="A131" s="133"/>
      <c r="B131" s="98">
        <f>(B132*0.2)+(B134*0.8)</f>
        <v>0</v>
      </c>
    </row>
    <row r="132" spans="1:2" ht="30">
      <c r="A132" s="133" t="s">
        <v>924</v>
      </c>
      <c r="B132" s="145">
        <v>0</v>
      </c>
    </row>
    <row r="133" spans="1:2" ht="14.25" customHeight="1">
      <c r="A133" s="134" t="s">
        <v>1051</v>
      </c>
      <c r="B133" s="98"/>
    </row>
    <row r="134" spans="1:2" ht="15.75" customHeight="1">
      <c r="A134" s="134" t="s">
        <v>925</v>
      </c>
      <c r="B134" s="145">
        <v>0</v>
      </c>
    </row>
    <row r="135" spans="1:2" ht="15" hidden="1">
      <c r="A135" s="134"/>
      <c r="B135" s="98">
        <f>(B136*0.2)+(B138*0.8)</f>
        <v>0</v>
      </c>
    </row>
    <row r="136" spans="1:2" ht="30">
      <c r="A136" s="133" t="s">
        <v>926</v>
      </c>
      <c r="B136" s="145">
        <v>0</v>
      </c>
    </row>
    <row r="137" spans="1:2" ht="15">
      <c r="A137" s="134" t="s">
        <v>989</v>
      </c>
      <c r="B137" s="139"/>
    </row>
    <row r="138" spans="1:2" ht="30">
      <c r="A138" s="134" t="s">
        <v>927</v>
      </c>
      <c r="B138" s="145">
        <v>0</v>
      </c>
    </row>
    <row r="139" spans="1:9" s="77" customFormat="1" ht="30">
      <c r="A139" s="132" t="s">
        <v>599</v>
      </c>
      <c r="B139" s="117">
        <f>SUM(B141:B144)/4</f>
        <v>0</v>
      </c>
      <c r="C139" s="33"/>
      <c r="D139" s="33"/>
      <c r="E139" s="33"/>
      <c r="F139" s="33"/>
      <c r="G139" s="33"/>
      <c r="H139" s="33"/>
      <c r="I139" s="33"/>
    </row>
    <row r="140" spans="1:2" ht="15">
      <c r="A140" s="133" t="s">
        <v>928</v>
      </c>
      <c r="B140" s="98"/>
    </row>
    <row r="141" spans="1:2" ht="30">
      <c r="A141" s="133" t="s">
        <v>809</v>
      </c>
      <c r="B141" s="145">
        <v>0</v>
      </c>
    </row>
    <row r="142" spans="1:2" ht="30">
      <c r="A142" s="133" t="s">
        <v>1227</v>
      </c>
      <c r="B142" s="145">
        <v>0</v>
      </c>
    </row>
    <row r="143" spans="1:2" ht="30">
      <c r="A143" s="133" t="s">
        <v>600</v>
      </c>
      <c r="B143" s="145">
        <v>0</v>
      </c>
    </row>
    <row r="144" spans="1:2" ht="30">
      <c r="A144" s="133" t="s">
        <v>665</v>
      </c>
      <c r="B144" s="145">
        <v>0</v>
      </c>
    </row>
    <row r="145" spans="1:9" s="77" customFormat="1" ht="18" customHeight="1">
      <c r="A145" s="132" t="s">
        <v>666</v>
      </c>
      <c r="B145" s="117">
        <f>SUM(B147:B148)/2</f>
        <v>0</v>
      </c>
      <c r="C145" s="33"/>
      <c r="D145" s="33"/>
      <c r="E145" s="33"/>
      <c r="F145" s="33"/>
      <c r="G145" s="33"/>
      <c r="H145" s="33"/>
      <c r="I145" s="33"/>
    </row>
    <row r="146" spans="1:9" s="110" customFormat="1" ht="15">
      <c r="A146" s="63" t="s">
        <v>989</v>
      </c>
      <c r="B146" s="98"/>
      <c r="C146" s="33"/>
      <c r="D146" s="33"/>
      <c r="E146" s="33"/>
      <c r="F146" s="33"/>
      <c r="G146" s="33"/>
      <c r="H146" s="33"/>
      <c r="I146" s="33"/>
    </row>
    <row r="147" spans="1:9" s="110" customFormat="1" ht="30">
      <c r="A147" s="63" t="s">
        <v>667</v>
      </c>
      <c r="B147" s="145">
        <v>0</v>
      </c>
      <c r="C147" s="33"/>
      <c r="D147" s="33"/>
      <c r="E147" s="33"/>
      <c r="F147" s="33"/>
      <c r="G147" s="33"/>
      <c r="H147" s="33"/>
      <c r="I147" s="33"/>
    </row>
    <row r="148" spans="1:9" s="110" customFormat="1" ht="30">
      <c r="A148" s="63" t="s">
        <v>523</v>
      </c>
      <c r="B148" s="145">
        <v>0</v>
      </c>
      <c r="C148" s="33"/>
      <c r="D148" s="33"/>
      <c r="E148" s="33"/>
      <c r="F148" s="33"/>
      <c r="G148" s="33"/>
      <c r="H148" s="33"/>
      <c r="I148" s="33"/>
    </row>
    <row r="149" spans="1:9" s="110" customFormat="1" ht="15">
      <c r="A149" s="63"/>
      <c r="B149" s="139"/>
      <c r="C149" s="33"/>
      <c r="D149" s="33"/>
      <c r="E149" s="33"/>
      <c r="F149" s="33"/>
      <c r="G149" s="33"/>
      <c r="H149" s="33"/>
      <c r="I149" s="33"/>
    </row>
    <row r="150" spans="1:9" s="81" customFormat="1" ht="28.5">
      <c r="A150" s="54" t="s">
        <v>1154</v>
      </c>
      <c r="B150" s="124">
        <f>(B151+B166+B179)/3</f>
        <v>0</v>
      </c>
      <c r="C150" s="33"/>
      <c r="D150" s="33"/>
      <c r="E150" s="33"/>
      <c r="F150" s="33"/>
      <c r="G150" s="33"/>
      <c r="H150" s="33"/>
      <c r="I150" s="33"/>
    </row>
    <row r="151" spans="1:9" s="77" customFormat="1" ht="30">
      <c r="A151" s="132" t="s">
        <v>1228</v>
      </c>
      <c r="B151" s="117">
        <f>(B153+B154+B155+B156+B157+B158+B159+B164+B165)/9</f>
        <v>0</v>
      </c>
      <c r="C151" s="33"/>
      <c r="D151" s="33"/>
      <c r="E151" s="33"/>
      <c r="F151" s="33"/>
      <c r="G151" s="33"/>
      <c r="H151" s="33"/>
      <c r="I151" s="33"/>
    </row>
    <row r="152" spans="1:2" ht="15">
      <c r="A152" s="133" t="s">
        <v>524</v>
      </c>
      <c r="B152" s="98"/>
    </row>
    <row r="153" spans="1:2" ht="15">
      <c r="A153" s="133" t="s">
        <v>525</v>
      </c>
      <c r="B153" s="145">
        <v>0</v>
      </c>
    </row>
    <row r="154" spans="1:2" ht="15">
      <c r="A154" s="133" t="s">
        <v>526</v>
      </c>
      <c r="B154" s="145">
        <v>0</v>
      </c>
    </row>
    <row r="155" spans="1:2" ht="15">
      <c r="A155" s="133" t="s">
        <v>527</v>
      </c>
      <c r="B155" s="145">
        <v>0</v>
      </c>
    </row>
    <row r="156" spans="1:2" ht="15">
      <c r="A156" s="133" t="s">
        <v>528</v>
      </c>
      <c r="B156" s="145">
        <v>0</v>
      </c>
    </row>
    <row r="157" spans="1:2" ht="15">
      <c r="A157" s="133" t="s">
        <v>529</v>
      </c>
      <c r="B157" s="145">
        <v>0</v>
      </c>
    </row>
    <row r="158" spans="1:2" ht="15">
      <c r="A158" s="133" t="s">
        <v>530</v>
      </c>
      <c r="B158" s="145">
        <v>0</v>
      </c>
    </row>
    <row r="159" spans="1:2" ht="15" hidden="1">
      <c r="A159" s="133"/>
      <c r="B159" s="98">
        <f>(B160*0.2)+(B161*0.8)</f>
        <v>0</v>
      </c>
    </row>
    <row r="160" spans="1:2" ht="30">
      <c r="A160" s="133" t="s">
        <v>531</v>
      </c>
      <c r="B160" s="145">
        <v>0</v>
      </c>
    </row>
    <row r="161" spans="1:2" ht="15">
      <c r="A161" s="134" t="s">
        <v>532</v>
      </c>
      <c r="B161" s="119">
        <f>SUM(B162:B163)/2</f>
        <v>0</v>
      </c>
    </row>
    <row r="162" spans="1:2" ht="45">
      <c r="A162" s="134" t="s">
        <v>533</v>
      </c>
      <c r="B162" s="145">
        <v>0</v>
      </c>
    </row>
    <row r="163" spans="1:2" ht="30">
      <c r="A163" s="134" t="s">
        <v>534</v>
      </c>
      <c r="B163" s="145">
        <v>0</v>
      </c>
    </row>
    <row r="164" spans="1:2" ht="45">
      <c r="A164" s="133" t="s">
        <v>535</v>
      </c>
      <c r="B164" s="145">
        <v>0</v>
      </c>
    </row>
    <row r="165" spans="1:2" ht="30">
      <c r="A165" s="133" t="s">
        <v>536</v>
      </c>
      <c r="B165" s="145">
        <v>0</v>
      </c>
    </row>
    <row r="166" spans="1:9" s="77" customFormat="1" ht="30">
      <c r="A166" s="132" t="s">
        <v>537</v>
      </c>
      <c r="B166" s="117">
        <f>(B168+B169+B170+B175)/4</f>
        <v>0</v>
      </c>
      <c r="C166" s="33"/>
      <c r="D166" s="33"/>
      <c r="E166" s="33"/>
      <c r="F166" s="33"/>
      <c r="G166" s="33"/>
      <c r="H166" s="33"/>
      <c r="I166" s="33"/>
    </row>
    <row r="167" spans="1:2" ht="15">
      <c r="A167" s="133" t="s">
        <v>538</v>
      </c>
      <c r="B167" s="98"/>
    </row>
    <row r="168" spans="1:2" ht="30">
      <c r="A168" s="133" t="s">
        <v>539</v>
      </c>
      <c r="B168" s="145">
        <v>0</v>
      </c>
    </row>
    <row r="169" spans="1:2" ht="30">
      <c r="A169" s="133" t="s">
        <v>540</v>
      </c>
      <c r="B169" s="145">
        <v>0</v>
      </c>
    </row>
    <row r="170" spans="1:2" ht="15" hidden="1">
      <c r="A170" s="133"/>
      <c r="B170" s="98">
        <f>(B171*0.2)+(B172*0.8)</f>
        <v>0</v>
      </c>
    </row>
    <row r="171" spans="1:2" ht="30">
      <c r="A171" s="133" t="s">
        <v>541</v>
      </c>
      <c r="B171" s="145">
        <v>0</v>
      </c>
    </row>
    <row r="172" spans="1:9" s="140" customFormat="1" ht="15">
      <c r="A172" s="66" t="s">
        <v>1174</v>
      </c>
      <c r="B172" s="119">
        <f>SUM(B173:B174)/2</f>
        <v>0</v>
      </c>
      <c r="C172" s="33"/>
      <c r="D172" s="33"/>
      <c r="E172" s="33"/>
      <c r="F172" s="33"/>
      <c r="G172" s="33"/>
      <c r="H172" s="33"/>
      <c r="I172" s="33"/>
    </row>
    <row r="173" spans="1:9" s="140" customFormat="1" ht="15">
      <c r="A173" s="66" t="s">
        <v>357</v>
      </c>
      <c r="B173" s="145">
        <v>0</v>
      </c>
      <c r="C173" s="33"/>
      <c r="D173" s="33"/>
      <c r="E173" s="33"/>
      <c r="F173" s="33"/>
      <c r="G173" s="33"/>
      <c r="H173" s="33"/>
      <c r="I173" s="33"/>
    </row>
    <row r="174" spans="1:9" s="140" customFormat="1" ht="15">
      <c r="A174" s="66" t="s">
        <v>1229</v>
      </c>
      <c r="B174" s="145">
        <v>0</v>
      </c>
      <c r="C174" s="33"/>
      <c r="D174" s="33"/>
      <c r="E174" s="33"/>
      <c r="F174" s="33"/>
      <c r="G174" s="33"/>
      <c r="H174" s="33"/>
      <c r="I174" s="33"/>
    </row>
    <row r="175" spans="1:9" s="140" customFormat="1" ht="15" hidden="1">
      <c r="A175" s="66"/>
      <c r="B175" s="98">
        <f>(B176*0.2)+(B178*0.8)</f>
        <v>0</v>
      </c>
      <c r="C175" s="33"/>
      <c r="D175" s="33"/>
      <c r="E175" s="33"/>
      <c r="F175" s="33"/>
      <c r="G175" s="33"/>
      <c r="H175" s="33"/>
      <c r="I175" s="33"/>
    </row>
    <row r="176" spans="1:2" ht="30">
      <c r="A176" s="133" t="s">
        <v>358</v>
      </c>
      <c r="B176" s="145">
        <v>0</v>
      </c>
    </row>
    <row r="177" spans="1:2" ht="15">
      <c r="A177" s="134" t="s">
        <v>532</v>
      </c>
      <c r="B177" s="98"/>
    </row>
    <row r="178" spans="1:2" ht="30">
      <c r="A178" s="134" t="s">
        <v>359</v>
      </c>
      <c r="B178" s="145">
        <v>0</v>
      </c>
    </row>
    <row r="179" spans="1:9" s="77" customFormat="1" ht="30">
      <c r="A179" s="132" t="s">
        <v>900</v>
      </c>
      <c r="B179" s="117">
        <f>SUM(B181:B185)/5</f>
        <v>0</v>
      </c>
      <c r="C179" s="33"/>
      <c r="D179" s="33"/>
      <c r="E179" s="33"/>
      <c r="F179" s="33"/>
      <c r="G179" s="33"/>
      <c r="H179" s="33"/>
      <c r="I179" s="33"/>
    </row>
    <row r="180" spans="1:2" ht="15">
      <c r="A180" s="133" t="s">
        <v>360</v>
      </c>
      <c r="B180" s="98"/>
    </row>
    <row r="181" spans="1:2" ht="15">
      <c r="A181" s="133" t="s">
        <v>361</v>
      </c>
      <c r="B181" s="145">
        <v>0</v>
      </c>
    </row>
    <row r="182" spans="1:2" ht="15">
      <c r="A182" s="133" t="s">
        <v>1170</v>
      </c>
      <c r="B182" s="145">
        <v>0</v>
      </c>
    </row>
    <row r="183" spans="1:2" ht="15">
      <c r="A183" s="133" t="s">
        <v>1171</v>
      </c>
      <c r="B183" s="145">
        <v>0</v>
      </c>
    </row>
    <row r="184" spans="1:2" ht="15">
      <c r="A184" s="133" t="s">
        <v>1172</v>
      </c>
      <c r="B184" s="145">
        <v>0</v>
      </c>
    </row>
    <row r="185" spans="1:2" ht="15">
      <c r="A185" s="133" t="s">
        <v>901</v>
      </c>
      <c r="B185" s="145">
        <v>0</v>
      </c>
    </row>
  </sheetData>
  <sheetProtection password="C1CD" sheet="1" objects="1" scenarios="1"/>
  <dataValidations count="1">
    <dataValidation type="whole" allowBlank="1" showErrorMessage="1" promptTitle="ERROR" prompt="Valor solo puede ser 0 o 1!" errorTitle="ERROR" error="Valor solo puede ser 0 o 1!" sqref="B6:B7 B9 B11:B13 B16 B18:B22 B24:B26 B32 B29:B30 B34:B36 B42 B49 B44:B47 B51:B53 B56:B57 B60 B62 B181:B185 B70:B72 B77:B83 B68 B93:B97 B100 B107 B102:B105 B109:B110 B115:B116 B120 B122 B124 B126:B130 B132 B134 B136 B138 B141:B144 B147:B148 B91 B162:B165 B160 B171 B178 B64:B66 B86:B89 B153:B158 B168:B169 B173:B174 B176">
      <formula1>0</formula1>
      <formula2>1</formula2>
    </dataValidation>
  </dataValidations>
  <printOptions/>
  <pageMargins left="0.75" right="0.75" top="1" bottom="1" header="0.5" footer="0.5"/>
  <pageSetup horizontalDpi="360" verticalDpi="36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118"/>
  <sheetViews>
    <sheetView workbookViewId="0" topLeftCell="A1">
      <selection activeCell="D2" sqref="D2:H13"/>
    </sheetView>
  </sheetViews>
  <sheetFormatPr defaultColWidth="9.140625" defaultRowHeight="12.75"/>
  <cols>
    <col min="1" max="1" width="80.7109375" style="129" customWidth="1"/>
    <col min="2" max="2" width="8.7109375" style="121" customWidth="1"/>
    <col min="3" max="3" width="2.7109375" style="33" customWidth="1"/>
    <col min="4" max="8" width="9.7109375" style="33" customWidth="1"/>
    <col min="9" max="9" width="8.8515625" style="33" customWidth="1"/>
    <col min="10" max="16384" width="9.140625" style="19" customWidth="1"/>
  </cols>
  <sheetData>
    <row r="1" ht="15">
      <c r="A1" s="120" t="s">
        <v>43</v>
      </c>
    </row>
    <row r="2" spans="1:9" s="123" customFormat="1" ht="14.25">
      <c r="A2" s="51" t="s">
        <v>44</v>
      </c>
      <c r="B2" s="122">
        <f>(B3+B37+B102)/3</f>
        <v>0</v>
      </c>
      <c r="C2" s="53"/>
      <c r="D2" s="53"/>
      <c r="E2" s="53"/>
      <c r="F2" s="53"/>
      <c r="G2" s="53"/>
      <c r="H2" s="53"/>
      <c r="I2" s="53"/>
    </row>
    <row r="3" spans="1:2" s="53" customFormat="1" ht="28.5">
      <c r="A3" s="54" t="s">
        <v>78</v>
      </c>
      <c r="B3" s="124">
        <f>(B4+B23+B29)/3</f>
        <v>0</v>
      </c>
    </row>
    <row r="4" spans="1:9" s="77" customFormat="1" ht="29.25" customHeight="1">
      <c r="A4" s="125" t="s">
        <v>79</v>
      </c>
      <c r="B4" s="69">
        <f>(B5+B11+B17)/3</f>
        <v>0</v>
      </c>
      <c r="C4" s="58"/>
      <c r="D4" s="58"/>
      <c r="E4" s="58"/>
      <c r="F4" s="58"/>
      <c r="G4" s="58"/>
      <c r="H4" s="58"/>
      <c r="I4" s="58"/>
    </row>
    <row r="5" spans="1:9" ht="15">
      <c r="A5" s="63" t="s">
        <v>172</v>
      </c>
      <c r="B5" s="20">
        <f>(B6*0.2)+(B7*0.8)</f>
        <v>0</v>
      </c>
      <c r="C5" s="58"/>
      <c r="D5" s="58"/>
      <c r="E5" s="58"/>
      <c r="F5" s="58"/>
      <c r="G5" s="58"/>
      <c r="H5" s="58"/>
      <c r="I5" s="58"/>
    </row>
    <row r="6" spans="1:2" ht="15">
      <c r="A6" s="63" t="s">
        <v>163</v>
      </c>
      <c r="B6" s="145">
        <v>0</v>
      </c>
    </row>
    <row r="7" spans="1:2" ht="15">
      <c r="A7" s="66" t="s">
        <v>1035</v>
      </c>
      <c r="B7" s="20">
        <f>SUM(B8:B10)/3</f>
        <v>0</v>
      </c>
    </row>
    <row r="8" spans="1:2" ht="15">
      <c r="A8" s="66" t="s">
        <v>164</v>
      </c>
      <c r="B8" s="145">
        <v>0</v>
      </c>
    </row>
    <row r="9" spans="1:2" ht="15">
      <c r="A9" s="66" t="s">
        <v>363</v>
      </c>
      <c r="B9" s="145">
        <v>0</v>
      </c>
    </row>
    <row r="10" spans="1:2" ht="15">
      <c r="A10" s="66" t="s">
        <v>601</v>
      </c>
      <c r="B10" s="145">
        <v>0</v>
      </c>
    </row>
    <row r="11" spans="1:2" ht="15" hidden="1">
      <c r="A11" s="66"/>
      <c r="B11" s="126">
        <f>(B12*0.2)+(B13*0.8)</f>
        <v>0</v>
      </c>
    </row>
    <row r="12" spans="1:2" ht="30">
      <c r="A12" s="63" t="s">
        <v>364</v>
      </c>
      <c r="B12" s="145">
        <v>0</v>
      </c>
    </row>
    <row r="13" spans="1:2" ht="15">
      <c r="A13" s="66" t="s">
        <v>337</v>
      </c>
      <c r="B13" s="20">
        <f>SUM(B14:B16)/3</f>
        <v>0</v>
      </c>
    </row>
    <row r="14" spans="1:2" ht="15">
      <c r="A14" s="66" t="s">
        <v>365</v>
      </c>
      <c r="B14" s="145">
        <v>0</v>
      </c>
    </row>
    <row r="15" spans="1:2" ht="15">
      <c r="A15" s="66" t="s">
        <v>865</v>
      </c>
      <c r="B15" s="145">
        <v>0</v>
      </c>
    </row>
    <row r="16" spans="1:2" ht="15">
      <c r="A16" s="66" t="s">
        <v>602</v>
      </c>
      <c r="B16" s="145">
        <v>0</v>
      </c>
    </row>
    <row r="17" spans="1:2" ht="15" hidden="1">
      <c r="A17" s="66"/>
      <c r="B17" s="126">
        <f>(B18*0.2)+(B19*0.8)</f>
        <v>0</v>
      </c>
    </row>
    <row r="18" spans="1:2" ht="30">
      <c r="A18" s="63" t="s">
        <v>866</v>
      </c>
      <c r="B18" s="145">
        <v>0</v>
      </c>
    </row>
    <row r="19" spans="1:2" ht="15">
      <c r="A19" s="66" t="s">
        <v>338</v>
      </c>
      <c r="B19" s="20">
        <f>SUM(B20:B22)/3</f>
        <v>0</v>
      </c>
    </row>
    <row r="20" spans="1:2" ht="15">
      <c r="A20" s="66" t="s">
        <v>867</v>
      </c>
      <c r="B20" s="145">
        <v>0</v>
      </c>
    </row>
    <row r="21" spans="1:9" ht="15">
      <c r="A21" s="66" t="s">
        <v>868</v>
      </c>
      <c r="B21" s="145">
        <v>0</v>
      </c>
      <c r="C21" s="58"/>
      <c r="D21" s="58"/>
      <c r="E21" s="58"/>
      <c r="F21" s="58"/>
      <c r="G21" s="58"/>
      <c r="H21" s="58"/>
      <c r="I21" s="58"/>
    </row>
    <row r="22" spans="1:9" ht="15">
      <c r="A22" s="66" t="s">
        <v>603</v>
      </c>
      <c r="B22" s="145">
        <v>0</v>
      </c>
      <c r="C22" s="58"/>
      <c r="D22" s="58"/>
      <c r="E22" s="58"/>
      <c r="F22" s="58"/>
      <c r="G22" s="58"/>
      <c r="H22" s="58"/>
      <c r="I22" s="58"/>
    </row>
    <row r="23" spans="1:9" s="77" customFormat="1" ht="30">
      <c r="A23" s="62" t="s">
        <v>869</v>
      </c>
      <c r="B23" s="127">
        <f>SUM(B25:B28)/4</f>
        <v>0</v>
      </c>
      <c r="C23" s="33"/>
      <c r="D23" s="33"/>
      <c r="E23" s="33"/>
      <c r="F23" s="33"/>
      <c r="G23" s="33"/>
      <c r="H23" s="33"/>
      <c r="I23" s="33"/>
    </row>
    <row r="24" ht="15">
      <c r="A24" s="63" t="s">
        <v>870</v>
      </c>
    </row>
    <row r="25" spans="1:2" ht="15">
      <c r="A25" s="63" t="s">
        <v>871</v>
      </c>
      <c r="B25" s="145">
        <v>0</v>
      </c>
    </row>
    <row r="26" spans="1:2" ht="45">
      <c r="A26" s="63" t="s">
        <v>872</v>
      </c>
      <c r="B26" s="145">
        <v>0</v>
      </c>
    </row>
    <row r="27" spans="1:2" ht="45">
      <c r="A27" s="63" t="s">
        <v>1175</v>
      </c>
      <c r="B27" s="145">
        <v>0</v>
      </c>
    </row>
    <row r="28" spans="1:2" ht="29.25" customHeight="1">
      <c r="A28" s="63" t="s">
        <v>1157</v>
      </c>
      <c r="B28" s="145">
        <v>0</v>
      </c>
    </row>
    <row r="29" spans="1:9" s="77" customFormat="1" ht="30">
      <c r="A29" s="125" t="s">
        <v>1158</v>
      </c>
      <c r="B29" s="128">
        <f>SUM(B31:B35)/5</f>
        <v>0</v>
      </c>
      <c r="C29" s="33"/>
      <c r="D29" s="33"/>
      <c r="E29" s="33"/>
      <c r="F29" s="33"/>
      <c r="G29" s="33"/>
      <c r="H29" s="33"/>
      <c r="I29" s="33"/>
    </row>
    <row r="30" ht="15">
      <c r="A30" s="63" t="s">
        <v>1159</v>
      </c>
    </row>
    <row r="31" spans="1:2" ht="15">
      <c r="A31" s="63" t="s">
        <v>1160</v>
      </c>
      <c r="B31" s="145">
        <v>0</v>
      </c>
    </row>
    <row r="32" spans="1:2" ht="15">
      <c r="A32" s="63" t="s">
        <v>1161</v>
      </c>
      <c r="B32" s="145">
        <v>0</v>
      </c>
    </row>
    <row r="33" spans="1:9" ht="16.5" customHeight="1">
      <c r="A33" s="63" t="s">
        <v>1162</v>
      </c>
      <c r="B33" s="145">
        <v>0</v>
      </c>
      <c r="C33" s="58"/>
      <c r="D33" s="58"/>
      <c r="E33" s="58"/>
      <c r="F33" s="58"/>
      <c r="G33" s="58"/>
      <c r="H33" s="58"/>
      <c r="I33" s="58"/>
    </row>
    <row r="34" spans="1:9" ht="30">
      <c r="A34" s="63" t="s">
        <v>1163</v>
      </c>
      <c r="B34" s="145">
        <v>0</v>
      </c>
      <c r="C34" s="58"/>
      <c r="D34" s="58"/>
      <c r="E34" s="58"/>
      <c r="F34" s="58"/>
      <c r="G34" s="58"/>
      <c r="H34" s="58"/>
      <c r="I34" s="58"/>
    </row>
    <row r="35" spans="1:2" ht="30">
      <c r="A35" s="63" t="s">
        <v>131</v>
      </c>
      <c r="B35" s="145">
        <v>0</v>
      </c>
    </row>
    <row r="37" spans="1:9" s="81" customFormat="1" ht="14.25">
      <c r="A37" s="54" t="s">
        <v>1164</v>
      </c>
      <c r="B37" s="55">
        <f>(B38+B65+B72+B96)/4</f>
        <v>0</v>
      </c>
      <c r="C37" s="33"/>
      <c r="D37" s="33"/>
      <c r="E37" s="33"/>
      <c r="F37" s="33"/>
      <c r="G37" s="33"/>
      <c r="H37" s="33"/>
      <c r="I37" s="33"/>
    </row>
    <row r="38" spans="1:9" s="77" customFormat="1" ht="30" customHeight="1">
      <c r="A38" s="125" t="s">
        <v>1182</v>
      </c>
      <c r="B38" s="69">
        <f>(B39+B45+B46+B52+B58+B59)/6</f>
        <v>0</v>
      </c>
      <c r="C38" s="33"/>
      <c r="D38" s="33"/>
      <c r="E38" s="33"/>
      <c r="F38" s="33"/>
      <c r="G38" s="33"/>
      <c r="H38" s="33"/>
      <c r="I38" s="33"/>
    </row>
    <row r="39" spans="1:2" ht="15">
      <c r="A39" s="63" t="s">
        <v>172</v>
      </c>
      <c r="B39" s="20">
        <f>(B40*0.2)+(B41*0.8)</f>
        <v>0</v>
      </c>
    </row>
    <row r="40" spans="1:2" ht="15" customHeight="1">
      <c r="A40" s="63" t="s">
        <v>637</v>
      </c>
      <c r="B40" s="145">
        <v>0</v>
      </c>
    </row>
    <row r="41" spans="1:2" ht="15">
      <c r="A41" s="66" t="s">
        <v>607</v>
      </c>
      <c r="B41" s="30">
        <f>SUM(B42:B44)/3</f>
        <v>0</v>
      </c>
    </row>
    <row r="42" spans="1:2" ht="15">
      <c r="A42" s="66" t="s">
        <v>608</v>
      </c>
      <c r="B42" s="145">
        <v>0</v>
      </c>
    </row>
    <row r="43" spans="1:2" ht="15">
      <c r="A43" s="66" t="s">
        <v>609</v>
      </c>
      <c r="B43" s="145">
        <v>0</v>
      </c>
    </row>
    <row r="44" spans="1:2" ht="15">
      <c r="A44" s="66" t="s">
        <v>610</v>
      </c>
      <c r="B44" s="145">
        <v>0</v>
      </c>
    </row>
    <row r="45" spans="1:2" ht="27.75" customHeight="1">
      <c r="A45" s="63" t="s">
        <v>611</v>
      </c>
      <c r="B45" s="145">
        <v>0</v>
      </c>
    </row>
    <row r="46" spans="1:9" ht="15" hidden="1">
      <c r="A46" s="63"/>
      <c r="B46" s="126">
        <f>(B47*0.2)+(B48*0.8)</f>
        <v>0</v>
      </c>
      <c r="C46" s="58"/>
      <c r="D46" s="58"/>
      <c r="E46" s="58"/>
      <c r="F46" s="58"/>
      <c r="G46" s="58"/>
      <c r="H46" s="58"/>
      <c r="I46" s="58"/>
    </row>
    <row r="47" spans="1:9" ht="30">
      <c r="A47" s="63" t="s">
        <v>612</v>
      </c>
      <c r="B47" s="145">
        <v>0</v>
      </c>
      <c r="C47" s="58"/>
      <c r="D47" s="58"/>
      <c r="E47" s="58"/>
      <c r="F47" s="58"/>
      <c r="G47" s="58"/>
      <c r="H47" s="58"/>
      <c r="I47" s="58"/>
    </row>
    <row r="48" spans="1:2" ht="15">
      <c r="A48" s="66" t="s">
        <v>382</v>
      </c>
      <c r="B48" s="20">
        <f>SUM(B49:B51)/3</f>
        <v>0</v>
      </c>
    </row>
    <row r="49" spans="1:2" ht="15">
      <c r="A49" s="66" t="s">
        <v>615</v>
      </c>
      <c r="B49" s="145">
        <v>0</v>
      </c>
    </row>
    <row r="50" spans="1:2" ht="15">
      <c r="A50" s="66" t="s">
        <v>613</v>
      </c>
      <c r="B50" s="145">
        <v>0</v>
      </c>
    </row>
    <row r="51" spans="1:2" ht="15">
      <c r="A51" s="66" t="s">
        <v>614</v>
      </c>
      <c r="B51" s="145">
        <v>0</v>
      </c>
    </row>
    <row r="52" spans="1:2" ht="15" hidden="1">
      <c r="A52" s="66"/>
      <c r="B52" s="126">
        <f>(B53*0.2)+(B54*0.8)</f>
        <v>0</v>
      </c>
    </row>
    <row r="53" spans="1:2" ht="30">
      <c r="A53" s="63" t="s">
        <v>521</v>
      </c>
      <c r="B53" s="145">
        <v>0</v>
      </c>
    </row>
    <row r="54" spans="1:2" ht="15">
      <c r="A54" s="66" t="s">
        <v>522</v>
      </c>
      <c r="B54" s="20">
        <f>SUM(B55:B57)/3</f>
        <v>0</v>
      </c>
    </row>
    <row r="55" spans="1:2" ht="15">
      <c r="A55" s="66" t="s">
        <v>981</v>
      </c>
      <c r="B55" s="145">
        <v>0</v>
      </c>
    </row>
    <row r="56" spans="1:2" ht="15">
      <c r="A56" s="66" t="s">
        <v>616</v>
      </c>
      <c r="B56" s="145">
        <v>0</v>
      </c>
    </row>
    <row r="57" spans="1:2" ht="15">
      <c r="A57" s="66" t="s">
        <v>138</v>
      </c>
      <c r="B57" s="145">
        <v>0</v>
      </c>
    </row>
    <row r="58" spans="1:2" ht="30">
      <c r="A58" s="63" t="s">
        <v>983</v>
      </c>
      <c r="B58" s="145">
        <v>0</v>
      </c>
    </row>
    <row r="59" spans="1:2" ht="15" hidden="1">
      <c r="A59" s="63"/>
      <c r="B59" s="126">
        <f>(B60*0.2)+(B61*0.8)</f>
        <v>0</v>
      </c>
    </row>
    <row r="60" spans="1:2" ht="29.25" customHeight="1">
      <c r="A60" s="63" t="s">
        <v>982</v>
      </c>
      <c r="B60" s="145">
        <v>0</v>
      </c>
    </row>
    <row r="61" spans="1:2" ht="15">
      <c r="A61" s="66" t="s">
        <v>127</v>
      </c>
      <c r="B61" s="20">
        <f>SUM(B62:B64)/3</f>
        <v>0</v>
      </c>
    </row>
    <row r="62" spans="1:2" ht="15">
      <c r="A62" s="66" t="s">
        <v>1183</v>
      </c>
      <c r="B62" s="145">
        <v>0</v>
      </c>
    </row>
    <row r="63" spans="1:9" ht="15">
      <c r="A63" s="66" t="s">
        <v>1184</v>
      </c>
      <c r="B63" s="145">
        <v>0</v>
      </c>
      <c r="C63" s="53"/>
      <c r="D63" s="53"/>
      <c r="E63" s="53"/>
      <c r="F63" s="53"/>
      <c r="G63" s="53"/>
      <c r="H63" s="53"/>
      <c r="I63" s="53"/>
    </row>
    <row r="64" spans="1:9" ht="15">
      <c r="A64" s="66" t="s">
        <v>604</v>
      </c>
      <c r="B64" s="145">
        <v>0</v>
      </c>
      <c r="C64" s="58"/>
      <c r="D64" s="58"/>
      <c r="E64" s="58"/>
      <c r="F64" s="58"/>
      <c r="G64" s="58"/>
      <c r="H64" s="58"/>
      <c r="I64" s="58"/>
    </row>
    <row r="65" spans="1:9" s="77" customFormat="1" ht="28.5" customHeight="1">
      <c r="A65" s="125" t="s">
        <v>128</v>
      </c>
      <c r="B65" s="69">
        <f>SUM(B67:B71)/5</f>
        <v>0</v>
      </c>
      <c r="C65" s="33"/>
      <c r="D65" s="33"/>
      <c r="E65" s="33"/>
      <c r="F65" s="33"/>
      <c r="G65" s="33"/>
      <c r="H65" s="33"/>
      <c r="I65" s="33"/>
    </row>
    <row r="66" spans="1:2" ht="15">
      <c r="A66" s="63" t="s">
        <v>129</v>
      </c>
      <c r="B66" s="126"/>
    </row>
    <row r="67" spans="1:2" ht="15">
      <c r="A67" s="63" t="s">
        <v>130</v>
      </c>
      <c r="B67" s="145">
        <v>0</v>
      </c>
    </row>
    <row r="68" spans="1:2" ht="15">
      <c r="A68" s="63" t="s">
        <v>421</v>
      </c>
      <c r="B68" s="145">
        <v>0</v>
      </c>
    </row>
    <row r="69" spans="1:9" ht="15">
      <c r="A69" s="63" t="s">
        <v>422</v>
      </c>
      <c r="B69" s="145">
        <v>0</v>
      </c>
      <c r="C69" s="58"/>
      <c r="D69" s="58"/>
      <c r="E69" s="58"/>
      <c r="F69" s="58"/>
      <c r="G69" s="58"/>
      <c r="H69" s="58"/>
      <c r="I69" s="58"/>
    </row>
    <row r="70" spans="1:2" ht="15">
      <c r="A70" s="63" t="s">
        <v>178</v>
      </c>
      <c r="B70" s="145">
        <v>0</v>
      </c>
    </row>
    <row r="71" spans="1:2" ht="15">
      <c r="A71" s="63" t="s">
        <v>179</v>
      </c>
      <c r="B71" s="145">
        <v>0</v>
      </c>
    </row>
    <row r="72" spans="1:9" s="77" customFormat="1" ht="30">
      <c r="A72" s="125" t="s">
        <v>180</v>
      </c>
      <c r="B72" s="69">
        <f>(B74+B75+B76+B80+B86+B90)/6</f>
        <v>0</v>
      </c>
      <c r="C72" s="33"/>
      <c r="D72" s="33"/>
      <c r="E72" s="33"/>
      <c r="F72" s="33"/>
      <c r="G72" s="33"/>
      <c r="H72" s="33"/>
      <c r="I72" s="33"/>
    </row>
    <row r="73" spans="1:2" ht="15">
      <c r="A73" s="63" t="s">
        <v>987</v>
      </c>
      <c r="B73" s="126"/>
    </row>
    <row r="74" spans="1:2" ht="30">
      <c r="A74" s="63" t="s">
        <v>181</v>
      </c>
      <c r="B74" s="145">
        <v>0</v>
      </c>
    </row>
    <row r="75" spans="1:2" ht="15">
      <c r="A75" s="63" t="s">
        <v>182</v>
      </c>
      <c r="B75" s="145">
        <v>0</v>
      </c>
    </row>
    <row r="76" spans="1:2" ht="15" hidden="1">
      <c r="A76" s="63"/>
      <c r="B76" s="126">
        <f>(B77*0.2)+(B79*0.8)</f>
        <v>0</v>
      </c>
    </row>
    <row r="77" spans="1:9" ht="30">
      <c r="A77" s="63" t="s">
        <v>430</v>
      </c>
      <c r="B77" s="145">
        <v>0</v>
      </c>
      <c r="C77" s="53"/>
      <c r="D77" s="53"/>
      <c r="E77" s="53"/>
      <c r="F77" s="53"/>
      <c r="G77" s="53"/>
      <c r="H77" s="53"/>
      <c r="I77" s="53"/>
    </row>
    <row r="78" spans="1:9" ht="15">
      <c r="A78" s="66" t="s">
        <v>383</v>
      </c>
      <c r="B78" s="126"/>
      <c r="C78" s="58"/>
      <c r="D78" s="58"/>
      <c r="E78" s="58"/>
      <c r="F78" s="58"/>
      <c r="G78" s="58"/>
      <c r="H78" s="58"/>
      <c r="I78" s="58"/>
    </row>
    <row r="79" spans="1:2" ht="30">
      <c r="A79" s="66" t="s">
        <v>431</v>
      </c>
      <c r="B79" s="145">
        <v>0</v>
      </c>
    </row>
    <row r="80" ht="15" hidden="1">
      <c r="B80" s="126">
        <f>(B81*0.2)+(B82*0.8)</f>
        <v>0</v>
      </c>
    </row>
    <row r="81" spans="1:2" ht="30">
      <c r="A81" s="63" t="s">
        <v>432</v>
      </c>
      <c r="B81" s="145">
        <v>0</v>
      </c>
    </row>
    <row r="82" spans="1:2" ht="15">
      <c r="A82" s="66" t="s">
        <v>383</v>
      </c>
      <c r="B82" s="20">
        <f>SUM(B83:B85)/3</f>
        <v>0</v>
      </c>
    </row>
    <row r="83" spans="1:2" ht="15">
      <c r="A83" s="66" t="s">
        <v>1230</v>
      </c>
      <c r="B83" s="145">
        <v>0</v>
      </c>
    </row>
    <row r="84" spans="1:2" ht="15">
      <c r="A84" s="66" t="s">
        <v>1231</v>
      </c>
      <c r="B84" s="145">
        <v>0</v>
      </c>
    </row>
    <row r="85" spans="1:2" ht="15">
      <c r="A85" s="66" t="s">
        <v>605</v>
      </c>
      <c r="B85" s="145">
        <v>0</v>
      </c>
    </row>
    <row r="86" spans="1:2" ht="15" hidden="1">
      <c r="A86" s="66"/>
      <c r="B86" s="126">
        <f>(B87*0.2)+(B89*0.8)</f>
        <v>0</v>
      </c>
    </row>
    <row r="87" spans="1:9" ht="15">
      <c r="A87" s="63" t="s">
        <v>687</v>
      </c>
      <c r="B87" s="145">
        <v>0</v>
      </c>
      <c r="C87" s="58"/>
      <c r="D87" s="58"/>
      <c r="E87" s="58"/>
      <c r="F87" s="58"/>
      <c r="G87" s="58"/>
      <c r="H87" s="58"/>
      <c r="I87" s="58"/>
    </row>
    <row r="88" spans="1:2" ht="15">
      <c r="A88" s="66" t="s">
        <v>1051</v>
      </c>
      <c r="B88" s="126"/>
    </row>
    <row r="89" spans="1:2" ht="14.25" customHeight="1">
      <c r="A89" s="66" t="s">
        <v>688</v>
      </c>
      <c r="B89" s="145">
        <v>0</v>
      </c>
    </row>
    <row r="90" spans="1:2" ht="15" hidden="1">
      <c r="A90" s="66"/>
      <c r="B90" s="126">
        <f>(B91*0.2)+(B92*0.8)</f>
        <v>0</v>
      </c>
    </row>
    <row r="91" spans="1:2" ht="30">
      <c r="A91" s="63" t="s">
        <v>1054</v>
      </c>
      <c r="B91" s="145">
        <v>0</v>
      </c>
    </row>
    <row r="92" spans="1:2" ht="15">
      <c r="A92" s="66" t="s">
        <v>384</v>
      </c>
      <c r="B92" s="20">
        <f>SUM(B93:B95)/3</f>
        <v>0</v>
      </c>
    </row>
    <row r="93" spans="1:2" ht="15">
      <c r="A93" s="66" t="s">
        <v>1055</v>
      </c>
      <c r="B93" s="145">
        <v>0</v>
      </c>
    </row>
    <row r="94" spans="1:2" ht="15">
      <c r="A94" s="66" t="s">
        <v>1056</v>
      </c>
      <c r="B94" s="145">
        <v>0</v>
      </c>
    </row>
    <row r="95" spans="1:2" ht="15">
      <c r="A95" s="66" t="s">
        <v>606</v>
      </c>
      <c r="B95" s="145">
        <v>0</v>
      </c>
    </row>
    <row r="96" spans="1:9" s="77" customFormat="1" ht="15">
      <c r="A96" s="125" t="s">
        <v>1057</v>
      </c>
      <c r="B96" s="69">
        <f>SUM(B98:B100)/3</f>
        <v>0</v>
      </c>
      <c r="C96" s="33"/>
      <c r="D96" s="33"/>
      <c r="E96" s="33"/>
      <c r="F96" s="33"/>
      <c r="G96" s="33"/>
      <c r="H96" s="33"/>
      <c r="I96" s="33"/>
    </row>
    <row r="97" spans="1:9" ht="15">
      <c r="A97" s="63" t="s">
        <v>172</v>
      </c>
      <c r="B97" s="126"/>
      <c r="C97" s="68"/>
      <c r="D97" s="68"/>
      <c r="E97" s="68"/>
      <c r="F97" s="68"/>
      <c r="G97" s="68"/>
      <c r="H97" s="68"/>
      <c r="I97" s="68"/>
    </row>
    <row r="98" spans="1:2" ht="15">
      <c r="A98" s="63" t="s">
        <v>1058</v>
      </c>
      <c r="B98" s="145">
        <v>0</v>
      </c>
    </row>
    <row r="99" spans="1:2" ht="30">
      <c r="A99" s="63" t="s">
        <v>1059</v>
      </c>
      <c r="B99" s="145">
        <v>0</v>
      </c>
    </row>
    <row r="100" spans="1:2" ht="30">
      <c r="A100" s="63" t="s">
        <v>215</v>
      </c>
      <c r="B100" s="145">
        <v>0</v>
      </c>
    </row>
    <row r="102" spans="1:9" s="81" customFormat="1" ht="28.5">
      <c r="A102" s="54" t="s">
        <v>408</v>
      </c>
      <c r="B102" s="55">
        <f>SUM(B103)</f>
        <v>0</v>
      </c>
      <c r="C102" s="33"/>
      <c r="D102" s="33"/>
      <c r="E102" s="33"/>
      <c r="F102" s="33"/>
      <c r="G102" s="33"/>
      <c r="H102" s="33"/>
      <c r="I102" s="33"/>
    </row>
    <row r="103" spans="1:9" s="77" customFormat="1" ht="45">
      <c r="A103" s="125" t="s">
        <v>409</v>
      </c>
      <c r="B103" s="69">
        <f>SUM(B105:B116)/12</f>
        <v>0</v>
      </c>
      <c r="C103" s="33"/>
      <c r="D103" s="33"/>
      <c r="E103" s="33"/>
      <c r="F103" s="33"/>
      <c r="G103" s="33"/>
      <c r="H103" s="33"/>
      <c r="I103" s="33"/>
    </row>
    <row r="104" spans="1:2" ht="15">
      <c r="A104" s="63" t="s">
        <v>410</v>
      </c>
      <c r="B104" s="126"/>
    </row>
    <row r="105" spans="1:2" ht="15" customHeight="1">
      <c r="A105" s="63" t="s">
        <v>411</v>
      </c>
      <c r="B105" s="145">
        <v>0</v>
      </c>
    </row>
    <row r="106" spans="1:2" ht="30">
      <c r="A106" s="63" t="s">
        <v>217</v>
      </c>
      <c r="B106" s="145">
        <v>0</v>
      </c>
    </row>
    <row r="107" spans="1:2" ht="30">
      <c r="A107" s="63" t="s">
        <v>970</v>
      </c>
      <c r="B107" s="145">
        <v>0</v>
      </c>
    </row>
    <row r="108" spans="1:2" ht="15">
      <c r="A108" s="63" t="s">
        <v>423</v>
      </c>
      <c r="B108" s="145">
        <v>0</v>
      </c>
    </row>
    <row r="109" spans="1:2" ht="15">
      <c r="A109" s="63" t="s">
        <v>424</v>
      </c>
      <c r="B109" s="145">
        <v>0</v>
      </c>
    </row>
    <row r="110" spans="1:2" ht="30">
      <c r="A110" s="63" t="s">
        <v>853</v>
      </c>
      <c r="B110" s="145">
        <v>0</v>
      </c>
    </row>
    <row r="111" spans="1:2" ht="15">
      <c r="A111" s="63" t="s">
        <v>854</v>
      </c>
      <c r="B111" s="145">
        <v>0</v>
      </c>
    </row>
    <row r="112" spans="1:9" ht="15">
      <c r="A112" s="63" t="s">
        <v>855</v>
      </c>
      <c r="B112" s="145">
        <v>0</v>
      </c>
      <c r="C112" s="71"/>
      <c r="D112" s="71"/>
      <c r="E112" s="71"/>
      <c r="F112" s="71"/>
      <c r="G112" s="71"/>
      <c r="H112" s="71"/>
      <c r="I112" s="71"/>
    </row>
    <row r="113" spans="1:9" ht="15">
      <c r="A113" s="63" t="s">
        <v>856</v>
      </c>
      <c r="B113" s="145">
        <v>0</v>
      </c>
      <c r="C113" s="58"/>
      <c r="D113" s="58"/>
      <c r="E113" s="58"/>
      <c r="F113" s="58"/>
      <c r="G113" s="58"/>
      <c r="H113" s="58"/>
      <c r="I113" s="58"/>
    </row>
    <row r="114" spans="1:2" ht="30">
      <c r="A114" s="63" t="s">
        <v>857</v>
      </c>
      <c r="B114" s="145">
        <v>0</v>
      </c>
    </row>
    <row r="115" spans="1:2" ht="15">
      <c r="A115" s="63" t="s">
        <v>858</v>
      </c>
      <c r="B115" s="145">
        <v>0</v>
      </c>
    </row>
    <row r="116" spans="1:2" ht="15">
      <c r="A116" s="63" t="s">
        <v>1034</v>
      </c>
      <c r="B116" s="145">
        <v>0</v>
      </c>
    </row>
    <row r="118" spans="3:9" ht="15">
      <c r="C118" s="58"/>
      <c r="D118" s="58"/>
      <c r="E118" s="58"/>
      <c r="F118" s="58"/>
      <c r="G118" s="58"/>
      <c r="H118" s="58"/>
      <c r="I118" s="58"/>
    </row>
  </sheetData>
  <sheetProtection password="C1CD" sheet="1" objects="1" scenarios="1"/>
  <dataValidations count="1">
    <dataValidation type="whole" allowBlank="1" showErrorMessage="1" promptTitle="ERROR" prompt="Valor solo puede ser 0 o 1!" errorTitle="ERROR" error="Valor solo puede ser 0 o 1!" sqref="B6 B8:B10 B12 B105:B116 B20:B22 B25:B28 B31:B35 B40 B18 B47 B53 B62:B64 B67:B71 B60 B77 B81 B89 B91 B93:B95 B98:B100 B14:B16 B42:B45 B49:B51 B55:B58 B74:B75 B79 B83:B85 B87">
      <formula1>0</formula1>
      <formula2>1</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I200"/>
  <sheetViews>
    <sheetView workbookViewId="0" topLeftCell="A1">
      <selection activeCell="D2" sqref="D2:H13"/>
    </sheetView>
  </sheetViews>
  <sheetFormatPr defaultColWidth="9.140625" defaultRowHeight="12.75"/>
  <cols>
    <col min="1" max="1" width="80.7109375" style="72" customWidth="1"/>
    <col min="2" max="2" width="8.7109375" style="112" customWidth="1"/>
    <col min="3" max="3" width="2.7109375" style="33" customWidth="1"/>
    <col min="4" max="8" width="9.7109375" style="33" customWidth="1"/>
    <col min="9" max="9" width="8.8515625" style="33" customWidth="1"/>
    <col min="10" max="16384" width="9.140625" style="33" customWidth="1"/>
  </cols>
  <sheetData>
    <row r="1" ht="30">
      <c r="A1" s="111" t="s">
        <v>402</v>
      </c>
    </row>
    <row r="2" spans="1:2" s="53" customFormat="1" ht="14.25">
      <c r="A2" s="51" t="s">
        <v>755</v>
      </c>
      <c r="B2" s="74">
        <f>(B3+B36+B76+B162+B178)/5</f>
        <v>0</v>
      </c>
    </row>
    <row r="3" spans="1:2" s="53" customFormat="1" ht="14.25">
      <c r="A3" s="54" t="s">
        <v>385</v>
      </c>
      <c r="B3" s="113">
        <f>(B4+B21+B29)/3</f>
        <v>0</v>
      </c>
    </row>
    <row r="4" spans="1:2" s="58" customFormat="1" ht="30">
      <c r="A4" s="62" t="s">
        <v>386</v>
      </c>
      <c r="B4" s="76">
        <f>(B6+B7)/2</f>
        <v>0</v>
      </c>
    </row>
    <row r="5" spans="1:9" ht="15">
      <c r="A5" s="63" t="s">
        <v>987</v>
      </c>
      <c r="B5" s="32"/>
      <c r="C5" s="58"/>
      <c r="D5" s="58"/>
      <c r="E5" s="58"/>
      <c r="F5" s="58"/>
      <c r="G5" s="58"/>
      <c r="H5" s="58"/>
      <c r="I5" s="58"/>
    </row>
    <row r="6" spans="1:2" ht="30">
      <c r="A6" s="63" t="s">
        <v>1239</v>
      </c>
      <c r="B6" s="145">
        <v>0</v>
      </c>
    </row>
    <row r="7" spans="1:2" ht="15" hidden="1">
      <c r="A7" s="63"/>
      <c r="B7" s="78">
        <f>(B8*0.2)+(B9*0.8)</f>
        <v>0</v>
      </c>
    </row>
    <row r="8" spans="1:2" ht="30">
      <c r="A8" s="63" t="s">
        <v>132</v>
      </c>
      <c r="B8" s="145">
        <v>0</v>
      </c>
    </row>
    <row r="9" spans="1:2" ht="15">
      <c r="A9" s="66" t="s">
        <v>989</v>
      </c>
      <c r="B9" s="25">
        <f>(B10+B11+B12+B13+B14+B15+B16+B20)/8</f>
        <v>0</v>
      </c>
    </row>
    <row r="10" spans="1:2" ht="30">
      <c r="A10" s="66" t="s">
        <v>267</v>
      </c>
      <c r="B10" s="145">
        <v>0</v>
      </c>
    </row>
    <row r="11" spans="1:2" ht="30">
      <c r="A11" s="66" t="s">
        <v>268</v>
      </c>
      <c r="B11" s="145">
        <v>0</v>
      </c>
    </row>
    <row r="12" spans="1:2" ht="30">
      <c r="A12" s="66" t="s">
        <v>1081</v>
      </c>
      <c r="B12" s="145">
        <v>0</v>
      </c>
    </row>
    <row r="13" spans="1:2" ht="30">
      <c r="A13" s="66" t="s">
        <v>1082</v>
      </c>
      <c r="B13" s="145">
        <v>0</v>
      </c>
    </row>
    <row r="14" spans="1:2" ht="30">
      <c r="A14" s="66" t="s">
        <v>1083</v>
      </c>
      <c r="B14" s="145">
        <v>0</v>
      </c>
    </row>
    <row r="15" spans="1:2" ht="30">
      <c r="A15" s="66" t="s">
        <v>813</v>
      </c>
      <c r="B15" s="145">
        <v>0</v>
      </c>
    </row>
    <row r="16" spans="1:2" ht="15" hidden="1">
      <c r="A16" s="66"/>
      <c r="B16" s="78">
        <f>(B17*0.2)+(B19*0.8)</f>
        <v>0</v>
      </c>
    </row>
    <row r="17" spans="1:2" ht="30">
      <c r="A17" s="66" t="s">
        <v>814</v>
      </c>
      <c r="B17" s="145">
        <v>0</v>
      </c>
    </row>
    <row r="18" spans="1:2" ht="15">
      <c r="A18" s="114" t="s">
        <v>989</v>
      </c>
      <c r="B18" s="32"/>
    </row>
    <row r="19" spans="1:2" ht="30">
      <c r="A19" s="114" t="s">
        <v>815</v>
      </c>
      <c r="B19" s="145">
        <v>0</v>
      </c>
    </row>
    <row r="20" spans="1:2" ht="30">
      <c r="A20" s="66" t="s">
        <v>816</v>
      </c>
      <c r="B20" s="145">
        <v>0</v>
      </c>
    </row>
    <row r="21" spans="1:9" s="115" customFormat="1" ht="16.5" customHeight="1">
      <c r="A21" s="56" t="s">
        <v>902</v>
      </c>
      <c r="B21" s="76">
        <f>SUM(B22)</f>
        <v>0</v>
      </c>
      <c r="C21" s="58"/>
      <c r="D21" s="58"/>
      <c r="E21" s="58"/>
      <c r="F21" s="58"/>
      <c r="G21" s="58"/>
      <c r="H21" s="58"/>
      <c r="I21" s="58"/>
    </row>
    <row r="22" spans="1:9" ht="15">
      <c r="A22" s="63" t="s">
        <v>172</v>
      </c>
      <c r="B22" s="25">
        <f>(B23*0.2)+(B24*0.8)</f>
        <v>0</v>
      </c>
      <c r="C22" s="58"/>
      <c r="D22" s="58"/>
      <c r="E22" s="58"/>
      <c r="F22" s="58"/>
      <c r="G22" s="58"/>
      <c r="H22" s="58"/>
      <c r="I22" s="58"/>
    </row>
    <row r="23" spans="1:2" ht="15" customHeight="1">
      <c r="A23" s="63" t="s">
        <v>817</v>
      </c>
      <c r="B23" s="145">
        <v>0</v>
      </c>
    </row>
    <row r="24" spans="1:2" ht="15">
      <c r="A24" s="66" t="s">
        <v>818</v>
      </c>
      <c r="B24" s="25">
        <f>SUM(B25:B28)/4</f>
        <v>0</v>
      </c>
    </row>
    <row r="25" spans="1:2" ht="30">
      <c r="A25" s="66" t="s">
        <v>819</v>
      </c>
      <c r="B25" s="145">
        <v>0</v>
      </c>
    </row>
    <row r="26" spans="1:2" ht="30">
      <c r="A26" s="66" t="s">
        <v>235</v>
      </c>
      <c r="B26" s="145">
        <v>0</v>
      </c>
    </row>
    <row r="27" spans="1:2" ht="15">
      <c r="A27" s="66" t="s">
        <v>236</v>
      </c>
      <c r="B27" s="145">
        <v>0</v>
      </c>
    </row>
    <row r="28" spans="1:2" ht="15">
      <c r="A28" s="66" t="s">
        <v>237</v>
      </c>
      <c r="B28" s="145">
        <v>0</v>
      </c>
    </row>
    <row r="29" spans="1:9" s="115" customFormat="1" ht="45">
      <c r="A29" s="56" t="s">
        <v>238</v>
      </c>
      <c r="B29" s="76">
        <f>SUM(B31:B34)/4</f>
        <v>0</v>
      </c>
      <c r="C29" s="33"/>
      <c r="D29" s="33"/>
      <c r="E29" s="33"/>
      <c r="F29" s="33"/>
      <c r="G29" s="33"/>
      <c r="H29" s="33"/>
      <c r="I29" s="33"/>
    </row>
    <row r="30" spans="1:2" ht="15">
      <c r="A30" s="63" t="s">
        <v>172</v>
      </c>
      <c r="B30" s="78"/>
    </row>
    <row r="31" spans="1:2" ht="15">
      <c r="A31" s="63" t="s">
        <v>239</v>
      </c>
      <c r="B31" s="145">
        <v>0</v>
      </c>
    </row>
    <row r="32" spans="1:2" ht="15">
      <c r="A32" s="63" t="s">
        <v>240</v>
      </c>
      <c r="B32" s="145">
        <v>0</v>
      </c>
    </row>
    <row r="33" spans="1:9" ht="45">
      <c r="A33" s="63" t="s">
        <v>1169</v>
      </c>
      <c r="B33" s="145">
        <v>0</v>
      </c>
      <c r="C33" s="58"/>
      <c r="D33" s="58"/>
      <c r="E33" s="58"/>
      <c r="F33" s="58"/>
      <c r="G33" s="58"/>
      <c r="H33" s="58"/>
      <c r="I33" s="58"/>
    </row>
    <row r="34" spans="1:9" ht="30">
      <c r="A34" s="63" t="s">
        <v>21</v>
      </c>
      <c r="B34" s="145">
        <v>0</v>
      </c>
      <c r="C34" s="58"/>
      <c r="D34" s="58"/>
      <c r="E34" s="58"/>
      <c r="F34" s="58"/>
      <c r="G34" s="58"/>
      <c r="H34" s="58"/>
      <c r="I34" s="58"/>
    </row>
    <row r="35" ht="15">
      <c r="B35" s="32"/>
    </row>
    <row r="36" spans="1:9" s="81" customFormat="1" ht="14.25">
      <c r="A36" s="54" t="s">
        <v>22</v>
      </c>
      <c r="B36" s="113">
        <f>(B37+B44+B64)/3</f>
        <v>0</v>
      </c>
      <c r="C36" s="33"/>
      <c r="D36" s="33"/>
      <c r="E36" s="33"/>
      <c r="F36" s="33"/>
      <c r="G36" s="33"/>
      <c r="H36" s="33"/>
      <c r="I36" s="33"/>
    </row>
    <row r="37" spans="1:9" s="58" customFormat="1" ht="30">
      <c r="A37" s="62" t="s">
        <v>1142</v>
      </c>
      <c r="B37" s="76">
        <f>SUM(B39:B43)/5</f>
        <v>0</v>
      </c>
      <c r="C37" s="33"/>
      <c r="D37" s="33"/>
      <c r="E37" s="33"/>
      <c r="F37" s="33"/>
      <c r="G37" s="33"/>
      <c r="H37" s="33"/>
      <c r="I37" s="33"/>
    </row>
    <row r="38" spans="1:2" ht="15">
      <c r="A38" s="63" t="s">
        <v>172</v>
      </c>
      <c r="B38" s="32"/>
    </row>
    <row r="39" spans="1:2" ht="30">
      <c r="A39" s="63" t="s">
        <v>1143</v>
      </c>
      <c r="B39" s="145">
        <v>0</v>
      </c>
    </row>
    <row r="40" spans="1:2" ht="16.5" customHeight="1">
      <c r="A40" s="63" t="s">
        <v>1144</v>
      </c>
      <c r="B40" s="145">
        <v>0</v>
      </c>
    </row>
    <row r="41" spans="1:2" ht="15">
      <c r="A41" s="63" t="s">
        <v>1145</v>
      </c>
      <c r="B41" s="145">
        <v>0</v>
      </c>
    </row>
    <row r="42" spans="1:2" ht="30" customHeight="1">
      <c r="A42" s="63" t="s">
        <v>1146</v>
      </c>
      <c r="B42" s="145">
        <v>0</v>
      </c>
    </row>
    <row r="43" spans="1:2" ht="30">
      <c r="A43" s="63" t="s">
        <v>706</v>
      </c>
      <c r="B43" s="145">
        <v>0</v>
      </c>
    </row>
    <row r="44" spans="1:9" s="58" customFormat="1" ht="30">
      <c r="A44" s="62" t="s">
        <v>707</v>
      </c>
      <c r="B44" s="76">
        <f>(B46+B47+B48+B49+B50+B60)/6</f>
        <v>0</v>
      </c>
      <c r="C44" s="33"/>
      <c r="D44" s="33"/>
      <c r="E44" s="33"/>
      <c r="F44" s="33"/>
      <c r="G44" s="33"/>
      <c r="H44" s="33"/>
      <c r="I44" s="33"/>
    </row>
    <row r="45" spans="1:9" ht="15">
      <c r="A45" s="63" t="s">
        <v>60</v>
      </c>
      <c r="B45" s="78"/>
      <c r="C45" s="58"/>
      <c r="D45" s="58"/>
      <c r="E45" s="58"/>
      <c r="F45" s="58"/>
      <c r="G45" s="58"/>
      <c r="H45" s="58"/>
      <c r="I45" s="58"/>
    </row>
    <row r="46" spans="1:9" ht="30">
      <c r="A46" s="63" t="s">
        <v>61</v>
      </c>
      <c r="B46" s="145">
        <v>0</v>
      </c>
      <c r="C46" s="58"/>
      <c r="D46" s="58"/>
      <c r="E46" s="58"/>
      <c r="F46" s="58"/>
      <c r="G46" s="58"/>
      <c r="H46" s="58"/>
      <c r="I46" s="58"/>
    </row>
    <row r="47" spans="1:2" ht="30">
      <c r="A47" s="63" t="s">
        <v>62</v>
      </c>
      <c r="B47" s="145">
        <v>0</v>
      </c>
    </row>
    <row r="48" spans="1:2" ht="30">
      <c r="A48" s="63" t="s">
        <v>1123</v>
      </c>
      <c r="B48" s="145">
        <v>0</v>
      </c>
    </row>
    <row r="49" spans="1:2" ht="30">
      <c r="A49" s="63" t="s">
        <v>708</v>
      </c>
      <c r="B49" s="145">
        <v>0</v>
      </c>
    </row>
    <row r="50" spans="1:2" ht="15" hidden="1">
      <c r="A50" s="63"/>
      <c r="B50" s="78">
        <f>(B51*0.2)+(B52*0.8)</f>
        <v>0</v>
      </c>
    </row>
    <row r="51" spans="1:2" ht="30">
      <c r="A51" s="63" t="s">
        <v>782</v>
      </c>
      <c r="B51" s="145">
        <v>0</v>
      </c>
    </row>
    <row r="52" spans="1:2" ht="15">
      <c r="A52" s="66" t="s">
        <v>1124</v>
      </c>
      <c r="B52" s="25">
        <f>SUM(B53:B59)/7</f>
        <v>0</v>
      </c>
    </row>
    <row r="53" spans="1:2" ht="15">
      <c r="A53" s="66" t="s">
        <v>1125</v>
      </c>
      <c r="B53" s="145">
        <v>0</v>
      </c>
    </row>
    <row r="54" spans="1:2" ht="15">
      <c r="A54" s="66" t="s">
        <v>1126</v>
      </c>
      <c r="B54" s="145">
        <v>0</v>
      </c>
    </row>
    <row r="55" spans="1:2" ht="15">
      <c r="A55" s="66" t="s">
        <v>1127</v>
      </c>
      <c r="B55" s="145">
        <v>0</v>
      </c>
    </row>
    <row r="56" spans="1:9" ht="15">
      <c r="A56" s="66" t="s">
        <v>1128</v>
      </c>
      <c r="B56" s="145">
        <v>0</v>
      </c>
      <c r="C56" s="53"/>
      <c r="D56" s="53"/>
      <c r="E56" s="53"/>
      <c r="F56" s="53"/>
      <c r="G56" s="53"/>
      <c r="H56" s="53"/>
      <c r="I56" s="53"/>
    </row>
    <row r="57" spans="1:9" ht="15">
      <c r="A57" s="66" t="s">
        <v>1165</v>
      </c>
      <c r="B57" s="145">
        <v>0</v>
      </c>
      <c r="C57" s="58"/>
      <c r="D57" s="58"/>
      <c r="E57" s="58"/>
      <c r="F57" s="58"/>
      <c r="G57" s="58"/>
      <c r="H57" s="58"/>
      <c r="I57" s="58"/>
    </row>
    <row r="58" spans="1:2" ht="15">
      <c r="A58" s="66" t="s">
        <v>1166</v>
      </c>
      <c r="B58" s="145">
        <v>0</v>
      </c>
    </row>
    <row r="59" spans="1:2" ht="15">
      <c r="A59" s="66" t="s">
        <v>1167</v>
      </c>
      <c r="B59" s="145">
        <v>0</v>
      </c>
    </row>
    <row r="60" spans="1:2" ht="15" hidden="1">
      <c r="A60" s="66"/>
      <c r="B60" s="78">
        <f>(B61*0.2)+(B63*0.8)</f>
        <v>0</v>
      </c>
    </row>
    <row r="61" spans="1:2" ht="30">
      <c r="A61" s="63" t="s">
        <v>80</v>
      </c>
      <c r="B61" s="145">
        <v>0</v>
      </c>
    </row>
    <row r="62" spans="1:9" ht="15">
      <c r="A62" s="66" t="s">
        <v>989</v>
      </c>
      <c r="B62" s="78"/>
      <c r="C62" s="58"/>
      <c r="D62" s="58"/>
      <c r="E62" s="58"/>
      <c r="F62" s="58"/>
      <c r="G62" s="58"/>
      <c r="H62" s="58"/>
      <c r="I62" s="58"/>
    </row>
    <row r="63" spans="1:2" ht="30">
      <c r="A63" s="66" t="s">
        <v>1168</v>
      </c>
      <c r="B63" s="145">
        <v>0</v>
      </c>
    </row>
    <row r="64" spans="1:9" s="58" customFormat="1" ht="30">
      <c r="A64" s="62" t="s">
        <v>81</v>
      </c>
      <c r="B64" s="76">
        <f>(B66+B67+B68)/3</f>
        <v>0</v>
      </c>
      <c r="C64" s="33"/>
      <c r="D64" s="33"/>
      <c r="E64" s="33"/>
      <c r="F64" s="33"/>
      <c r="G64" s="33"/>
      <c r="H64" s="33"/>
      <c r="I64" s="33"/>
    </row>
    <row r="65" spans="1:2" ht="15">
      <c r="A65" s="63" t="s">
        <v>987</v>
      </c>
      <c r="B65" s="78"/>
    </row>
    <row r="66" spans="1:2" ht="45">
      <c r="A66" s="63" t="s">
        <v>1241</v>
      </c>
      <c r="B66" s="145">
        <v>0</v>
      </c>
    </row>
    <row r="67" spans="1:2" ht="15">
      <c r="A67" s="63" t="s">
        <v>1242</v>
      </c>
      <c r="B67" s="145">
        <v>0</v>
      </c>
    </row>
    <row r="68" spans="1:2" ht="15" hidden="1">
      <c r="A68" s="63"/>
      <c r="B68" s="78">
        <f>(B69*0.2)+(B70*0.8)</f>
        <v>0</v>
      </c>
    </row>
    <row r="69" spans="1:2" ht="30">
      <c r="A69" s="63" t="s">
        <v>1243</v>
      </c>
      <c r="B69" s="145">
        <v>0</v>
      </c>
    </row>
    <row r="70" spans="1:9" ht="15">
      <c r="A70" s="66" t="s">
        <v>696</v>
      </c>
      <c r="B70" s="25">
        <f>SUM(B71:B74)/4</f>
        <v>0</v>
      </c>
      <c r="C70" s="53"/>
      <c r="D70" s="53"/>
      <c r="E70" s="53"/>
      <c r="F70" s="53"/>
      <c r="G70" s="53"/>
      <c r="H70" s="53"/>
      <c r="I70" s="53"/>
    </row>
    <row r="71" spans="1:9" ht="15">
      <c r="A71" s="66" t="s">
        <v>1244</v>
      </c>
      <c r="B71" s="145">
        <v>0</v>
      </c>
      <c r="C71" s="58"/>
      <c r="D71" s="58"/>
      <c r="E71" s="58"/>
      <c r="F71" s="58"/>
      <c r="G71" s="58"/>
      <c r="H71" s="58"/>
      <c r="I71" s="58"/>
    </row>
    <row r="72" spans="1:2" ht="15">
      <c r="A72" s="66" t="s">
        <v>1245</v>
      </c>
      <c r="B72" s="145">
        <v>0</v>
      </c>
    </row>
    <row r="73" spans="1:2" ht="16.5" customHeight="1">
      <c r="A73" s="66" t="s">
        <v>1246</v>
      </c>
      <c r="B73" s="145">
        <v>0</v>
      </c>
    </row>
    <row r="74" spans="1:2" ht="15">
      <c r="A74" s="66" t="s">
        <v>1247</v>
      </c>
      <c r="B74" s="145">
        <v>0</v>
      </c>
    </row>
    <row r="75" ht="15">
      <c r="B75" s="32"/>
    </row>
    <row r="76" spans="1:9" s="81" customFormat="1" ht="14.25">
      <c r="A76" s="54" t="s">
        <v>631</v>
      </c>
      <c r="B76" s="113">
        <f>(B77+B90+B117+B134+B152)/5</f>
        <v>0</v>
      </c>
      <c r="C76" s="33"/>
      <c r="D76" s="33"/>
      <c r="E76" s="33"/>
      <c r="F76" s="33"/>
      <c r="G76" s="33"/>
      <c r="H76" s="33"/>
      <c r="I76" s="33"/>
    </row>
    <row r="77" spans="1:9" s="58" customFormat="1" ht="30">
      <c r="A77" s="62" t="s">
        <v>12</v>
      </c>
      <c r="B77" s="76">
        <f>(B78+B88+B89)/3</f>
        <v>0</v>
      </c>
      <c r="C77" s="33"/>
      <c r="D77" s="33"/>
      <c r="E77" s="33"/>
      <c r="F77" s="33"/>
      <c r="G77" s="33"/>
      <c r="H77" s="33"/>
      <c r="I77" s="33"/>
    </row>
    <row r="78" spans="1:2" ht="15">
      <c r="A78" s="63" t="s">
        <v>987</v>
      </c>
      <c r="B78" s="25">
        <f>(B79*0.2)+(B80*0.8)</f>
        <v>0</v>
      </c>
    </row>
    <row r="79" spans="1:2" ht="30">
      <c r="A79" s="63" t="s">
        <v>13</v>
      </c>
      <c r="B79" s="145">
        <v>0</v>
      </c>
    </row>
    <row r="80" spans="1:9" ht="15">
      <c r="A80" s="66" t="s">
        <v>14</v>
      </c>
      <c r="B80" s="25">
        <f>SUM(B81:B86)/6</f>
        <v>0</v>
      </c>
      <c r="C80" s="58"/>
      <c r="D80" s="58"/>
      <c r="E80" s="58"/>
      <c r="F80" s="58"/>
      <c r="G80" s="58"/>
      <c r="H80" s="58"/>
      <c r="I80" s="58"/>
    </row>
    <row r="81" spans="1:2" ht="15">
      <c r="A81" s="66" t="s">
        <v>15</v>
      </c>
      <c r="B81" s="145">
        <v>0</v>
      </c>
    </row>
    <row r="82" spans="1:2" ht="15">
      <c r="A82" s="66" t="s">
        <v>16</v>
      </c>
      <c r="B82" s="145">
        <v>0</v>
      </c>
    </row>
    <row r="83" spans="1:2" ht="15">
      <c r="A83" s="66" t="s">
        <v>17</v>
      </c>
      <c r="B83" s="145">
        <v>0</v>
      </c>
    </row>
    <row r="84" spans="1:2" ht="15">
      <c r="A84" s="66" t="s">
        <v>18</v>
      </c>
      <c r="B84" s="145">
        <v>0</v>
      </c>
    </row>
    <row r="85" spans="1:2" ht="15">
      <c r="A85" s="66" t="s">
        <v>19</v>
      </c>
      <c r="B85" s="145">
        <v>0</v>
      </c>
    </row>
    <row r="86" spans="1:2" ht="15">
      <c r="A86" s="66" t="s">
        <v>20</v>
      </c>
      <c r="B86" s="145">
        <v>0</v>
      </c>
    </row>
    <row r="87" spans="1:2" ht="15" hidden="1">
      <c r="A87" s="66"/>
      <c r="B87" s="145"/>
    </row>
    <row r="88" spans="1:2" ht="30">
      <c r="A88" s="63" t="s">
        <v>362</v>
      </c>
      <c r="B88" s="145">
        <v>0</v>
      </c>
    </row>
    <row r="89" spans="1:2" ht="30">
      <c r="A89" s="63" t="s">
        <v>105</v>
      </c>
      <c r="B89" s="145">
        <v>0</v>
      </c>
    </row>
    <row r="90" spans="1:9" s="58" customFormat="1" ht="30">
      <c r="A90" s="62" t="s">
        <v>106</v>
      </c>
      <c r="B90" s="76">
        <f>(B91+B108+B109+B110+B116)/5</f>
        <v>0</v>
      </c>
      <c r="C90" s="33"/>
      <c r="D90" s="33"/>
      <c r="E90" s="33"/>
      <c r="F90" s="33"/>
      <c r="G90" s="33"/>
      <c r="H90" s="33"/>
      <c r="I90" s="33"/>
    </row>
    <row r="91" spans="1:9" ht="15">
      <c r="A91" s="63" t="s">
        <v>987</v>
      </c>
      <c r="B91" s="25">
        <f>(B92*0.2)+(B93*0.8)</f>
        <v>0</v>
      </c>
      <c r="C91" s="68"/>
      <c r="D91" s="68"/>
      <c r="E91" s="68"/>
      <c r="F91" s="68"/>
      <c r="G91" s="68"/>
      <c r="H91" s="68"/>
      <c r="I91" s="68"/>
    </row>
    <row r="92" spans="1:2" ht="30">
      <c r="A92" s="63" t="s">
        <v>107</v>
      </c>
      <c r="B92" s="145">
        <v>0</v>
      </c>
    </row>
    <row r="93" spans="1:2" ht="15">
      <c r="A93" s="66" t="s">
        <v>108</v>
      </c>
      <c r="B93" s="25">
        <f>(B94+B95+B102+B103+B104)/5</f>
        <v>0</v>
      </c>
    </row>
    <row r="94" spans="1:2" ht="30">
      <c r="A94" s="66" t="s">
        <v>542</v>
      </c>
      <c r="B94" s="145">
        <v>0</v>
      </c>
    </row>
    <row r="95" spans="1:2" ht="15" hidden="1">
      <c r="A95" s="66"/>
      <c r="B95" s="78">
        <f>(B96*0.2)+(B97*0.8)</f>
        <v>0</v>
      </c>
    </row>
    <row r="96" spans="1:2" ht="45">
      <c r="A96" s="66" t="s">
        <v>82</v>
      </c>
      <c r="B96" s="145">
        <v>0</v>
      </c>
    </row>
    <row r="97" spans="1:2" ht="15" customHeight="1">
      <c r="A97" s="114" t="s">
        <v>1237</v>
      </c>
      <c r="B97" s="25">
        <f>SUM(B98:B101)/4</f>
        <v>0</v>
      </c>
    </row>
    <row r="98" spans="1:2" ht="15">
      <c r="A98" s="114" t="s">
        <v>639</v>
      </c>
      <c r="B98" s="145">
        <v>0</v>
      </c>
    </row>
    <row r="99" spans="1:2" ht="15">
      <c r="A99" s="114" t="s">
        <v>1109</v>
      </c>
      <c r="B99" s="145">
        <v>0</v>
      </c>
    </row>
    <row r="100" spans="1:2" ht="15">
      <c r="A100" s="114" t="s">
        <v>1110</v>
      </c>
      <c r="B100" s="145">
        <v>0</v>
      </c>
    </row>
    <row r="101" spans="1:2" ht="15">
      <c r="A101" s="114" t="s">
        <v>1111</v>
      </c>
      <c r="B101" s="145">
        <v>0</v>
      </c>
    </row>
    <row r="102" spans="1:2" ht="30">
      <c r="A102" s="66" t="s">
        <v>1112</v>
      </c>
      <c r="B102" s="145">
        <v>0</v>
      </c>
    </row>
    <row r="103" spans="1:2" ht="30">
      <c r="A103" s="66" t="s">
        <v>632</v>
      </c>
      <c r="B103" s="145">
        <v>0</v>
      </c>
    </row>
    <row r="104" spans="1:2" ht="15" hidden="1">
      <c r="A104" s="66"/>
      <c r="B104" s="78">
        <f>(B105*0.2)+(B107*0.8)</f>
        <v>0</v>
      </c>
    </row>
    <row r="105" spans="1:2" ht="30">
      <c r="A105" s="66" t="s">
        <v>1113</v>
      </c>
      <c r="B105" s="145">
        <v>0</v>
      </c>
    </row>
    <row r="106" spans="1:9" ht="15">
      <c r="A106" s="114" t="s">
        <v>1118</v>
      </c>
      <c r="B106" s="25"/>
      <c r="C106" s="71"/>
      <c r="D106" s="71"/>
      <c r="E106" s="71"/>
      <c r="F106" s="71"/>
      <c r="G106" s="71"/>
      <c r="H106" s="71"/>
      <c r="I106" s="71"/>
    </row>
    <row r="107" spans="1:9" ht="15">
      <c r="A107" s="114" t="s">
        <v>83</v>
      </c>
      <c r="B107" s="145">
        <v>0</v>
      </c>
      <c r="C107" s="58"/>
      <c r="D107" s="58"/>
      <c r="E107" s="58"/>
      <c r="F107" s="58"/>
      <c r="G107" s="58"/>
      <c r="H107" s="58"/>
      <c r="I107" s="58"/>
    </row>
    <row r="108" spans="1:2" ht="30">
      <c r="A108" s="63" t="s">
        <v>84</v>
      </c>
      <c r="B108" s="145">
        <v>0</v>
      </c>
    </row>
    <row r="109" spans="1:9" ht="30">
      <c r="A109" s="63" t="s">
        <v>85</v>
      </c>
      <c r="B109" s="145">
        <v>0</v>
      </c>
      <c r="C109" s="58"/>
      <c r="D109" s="58"/>
      <c r="E109" s="58"/>
      <c r="F109" s="58"/>
      <c r="G109" s="58"/>
      <c r="H109" s="58"/>
      <c r="I109" s="58"/>
    </row>
    <row r="110" spans="1:2" ht="15" hidden="1">
      <c r="A110" s="63"/>
      <c r="B110" s="78">
        <f>(B111*0.2)+(B112*0.8)</f>
        <v>0</v>
      </c>
    </row>
    <row r="111" spans="1:2" ht="30">
      <c r="A111" s="63" t="s">
        <v>633</v>
      </c>
      <c r="B111" s="145">
        <v>0</v>
      </c>
    </row>
    <row r="112" spans="1:2" ht="15">
      <c r="A112" s="66" t="s">
        <v>1102</v>
      </c>
      <c r="B112" s="25">
        <f>SUM(B113:B115)/3</f>
        <v>0</v>
      </c>
    </row>
    <row r="113" spans="1:2" ht="30">
      <c r="A113" s="66" t="s">
        <v>1202</v>
      </c>
      <c r="B113" s="145">
        <v>0</v>
      </c>
    </row>
    <row r="114" spans="1:2" ht="30">
      <c r="A114" s="66" t="s">
        <v>1203</v>
      </c>
      <c r="B114" s="145">
        <v>0</v>
      </c>
    </row>
    <row r="115" spans="1:2" ht="15">
      <c r="A115" s="66" t="s">
        <v>1204</v>
      </c>
      <c r="B115" s="145">
        <v>0</v>
      </c>
    </row>
    <row r="116" spans="1:2" ht="30">
      <c r="A116" s="63" t="s">
        <v>846</v>
      </c>
      <c r="B116" s="145">
        <v>0</v>
      </c>
    </row>
    <row r="117" spans="1:9" s="58" customFormat="1" ht="15">
      <c r="A117" s="62" t="s">
        <v>188</v>
      </c>
      <c r="B117" s="76">
        <f>(B119+B120)/2</f>
        <v>0</v>
      </c>
      <c r="C117" s="33"/>
      <c r="D117" s="33"/>
      <c r="E117" s="33"/>
      <c r="F117" s="33"/>
      <c r="G117" s="33"/>
      <c r="H117" s="33"/>
      <c r="I117" s="33"/>
    </row>
    <row r="118" spans="1:2" ht="15">
      <c r="A118" s="63" t="s">
        <v>189</v>
      </c>
      <c r="B118" s="78"/>
    </row>
    <row r="119" spans="1:2" ht="30">
      <c r="A119" s="63" t="s">
        <v>190</v>
      </c>
      <c r="B119" s="145">
        <v>0</v>
      </c>
    </row>
    <row r="120" spans="1:2" ht="15" hidden="1">
      <c r="A120" s="63"/>
      <c r="B120" s="78">
        <f>(B121*0.2)+(B122*0.8)</f>
        <v>0</v>
      </c>
    </row>
    <row r="121" spans="1:2" ht="30">
      <c r="A121" s="63" t="s">
        <v>191</v>
      </c>
      <c r="B121" s="145">
        <v>0</v>
      </c>
    </row>
    <row r="122" spans="1:2" ht="15" hidden="1">
      <c r="A122" s="63"/>
      <c r="B122" s="25">
        <f>(B123+B133)/2</f>
        <v>0</v>
      </c>
    </row>
    <row r="123" spans="1:2" ht="15">
      <c r="A123" s="66" t="s">
        <v>989</v>
      </c>
      <c r="B123" s="25">
        <f>(B124*0.2)+(B125*0.8)</f>
        <v>0</v>
      </c>
    </row>
    <row r="124" spans="1:2" ht="30">
      <c r="A124" s="66" t="s">
        <v>86</v>
      </c>
      <c r="B124" s="145">
        <v>0</v>
      </c>
    </row>
    <row r="125" spans="1:9" s="116" customFormat="1" ht="15">
      <c r="A125" s="114" t="s">
        <v>503</v>
      </c>
      <c r="B125" s="25">
        <f>SUM(B126:B132)/7</f>
        <v>0</v>
      </c>
      <c r="C125" s="33"/>
      <c r="D125" s="33"/>
      <c r="E125" s="33"/>
      <c r="F125" s="33"/>
      <c r="G125" s="33"/>
      <c r="H125" s="33"/>
      <c r="I125" s="33"/>
    </row>
    <row r="126" spans="1:9" s="116" customFormat="1" ht="15">
      <c r="A126" s="114" t="s">
        <v>1021</v>
      </c>
      <c r="B126" s="145">
        <v>0</v>
      </c>
      <c r="C126" s="33"/>
      <c r="D126" s="33"/>
      <c r="E126" s="33"/>
      <c r="F126" s="33"/>
      <c r="G126" s="33"/>
      <c r="H126" s="33"/>
      <c r="I126" s="33"/>
    </row>
    <row r="127" spans="1:9" s="116" customFormat="1" ht="15">
      <c r="A127" s="114" t="s">
        <v>1022</v>
      </c>
      <c r="B127" s="145">
        <v>0</v>
      </c>
      <c r="C127" s="33"/>
      <c r="D127" s="33"/>
      <c r="E127" s="33"/>
      <c r="F127" s="33"/>
      <c r="G127" s="33"/>
      <c r="H127" s="33"/>
      <c r="I127" s="33"/>
    </row>
    <row r="128" spans="1:9" s="116" customFormat="1" ht="15">
      <c r="A128" s="114" t="s">
        <v>1023</v>
      </c>
      <c r="B128" s="145">
        <v>0</v>
      </c>
      <c r="C128" s="33"/>
      <c r="D128" s="33"/>
      <c r="E128" s="33"/>
      <c r="F128" s="33"/>
      <c r="G128" s="33"/>
      <c r="H128" s="33"/>
      <c r="I128" s="33"/>
    </row>
    <row r="129" spans="1:9" s="116" customFormat="1" ht="15">
      <c r="A129" s="114" t="s">
        <v>1024</v>
      </c>
      <c r="B129" s="145">
        <v>0</v>
      </c>
      <c r="C129" s="33"/>
      <c r="D129" s="33"/>
      <c r="E129" s="33"/>
      <c r="F129" s="33"/>
      <c r="G129" s="33"/>
      <c r="H129" s="33"/>
      <c r="I129" s="33"/>
    </row>
    <row r="130" spans="1:9" s="116" customFormat="1" ht="30">
      <c r="A130" s="114" t="s">
        <v>1025</v>
      </c>
      <c r="B130" s="145">
        <v>0</v>
      </c>
      <c r="C130" s="33"/>
      <c r="D130" s="33"/>
      <c r="E130" s="33"/>
      <c r="F130" s="33"/>
      <c r="G130" s="33"/>
      <c r="H130" s="33"/>
      <c r="I130" s="33"/>
    </row>
    <row r="131" spans="1:9" s="116" customFormat="1" ht="30">
      <c r="A131" s="114" t="s">
        <v>1026</v>
      </c>
      <c r="B131" s="145">
        <v>0</v>
      </c>
      <c r="C131" s="33"/>
      <c r="D131" s="33"/>
      <c r="E131" s="33"/>
      <c r="F131" s="33"/>
      <c r="G131" s="33"/>
      <c r="H131" s="33"/>
      <c r="I131" s="33"/>
    </row>
    <row r="132" spans="1:9" s="116" customFormat="1" ht="15">
      <c r="A132" s="114" t="s">
        <v>634</v>
      </c>
      <c r="B132" s="145">
        <v>0</v>
      </c>
      <c r="C132" s="33"/>
      <c r="D132" s="33"/>
      <c r="E132" s="33"/>
      <c r="F132" s="33"/>
      <c r="G132" s="33"/>
      <c r="H132" s="33"/>
      <c r="I132" s="33"/>
    </row>
    <row r="133" spans="1:2" ht="30">
      <c r="A133" s="66" t="s">
        <v>709</v>
      </c>
      <c r="B133" s="145">
        <v>0</v>
      </c>
    </row>
    <row r="134" spans="1:9" s="58" customFormat="1" ht="15">
      <c r="A134" s="62" t="s">
        <v>780</v>
      </c>
      <c r="B134" s="117">
        <f>(B136+B137+B145)/3</f>
        <v>0</v>
      </c>
      <c r="C134" s="33"/>
      <c r="D134" s="33"/>
      <c r="E134" s="33"/>
      <c r="F134" s="33"/>
      <c r="G134" s="33"/>
      <c r="H134" s="33"/>
      <c r="I134" s="33"/>
    </row>
    <row r="135" spans="1:2" ht="15">
      <c r="A135" s="63" t="s">
        <v>987</v>
      </c>
      <c r="B135" s="118"/>
    </row>
    <row r="136" spans="1:2" ht="15">
      <c r="A136" s="63" t="s">
        <v>781</v>
      </c>
      <c r="B136" s="145">
        <v>0</v>
      </c>
    </row>
    <row r="137" spans="1:2" ht="15" hidden="1">
      <c r="A137" s="63"/>
      <c r="B137" s="78">
        <f>(B138*0.2)+(B139*0.8)</f>
        <v>0</v>
      </c>
    </row>
    <row r="138" spans="1:2" ht="45">
      <c r="A138" s="63" t="s">
        <v>1114</v>
      </c>
      <c r="B138" s="145">
        <v>0</v>
      </c>
    </row>
    <row r="139" spans="1:2" ht="15">
      <c r="A139" s="66" t="s">
        <v>1115</v>
      </c>
      <c r="B139" s="119">
        <f>(B140+B141)/2</f>
        <v>0</v>
      </c>
    </row>
    <row r="140" spans="1:2" ht="15">
      <c r="A140" s="66" t="s">
        <v>1116</v>
      </c>
      <c r="B140" s="145">
        <v>0</v>
      </c>
    </row>
    <row r="141" spans="1:2" ht="15" hidden="1">
      <c r="A141" s="66"/>
      <c r="B141" s="78">
        <f>(B142*0.2)+(B144*0.8)</f>
        <v>0</v>
      </c>
    </row>
    <row r="142" spans="1:2" ht="15">
      <c r="A142" s="66" t="s">
        <v>1117</v>
      </c>
      <c r="B142" s="145">
        <v>0</v>
      </c>
    </row>
    <row r="143" spans="1:2" ht="15">
      <c r="A143" s="114" t="s">
        <v>1118</v>
      </c>
      <c r="B143" s="118"/>
    </row>
    <row r="144" spans="1:2" ht="28.5" customHeight="1">
      <c r="A144" s="114" t="s">
        <v>1119</v>
      </c>
      <c r="B144" s="145">
        <v>0</v>
      </c>
    </row>
    <row r="145" spans="1:2" ht="15" hidden="1">
      <c r="A145" s="114"/>
      <c r="B145" s="78">
        <f>(B146*0.2)+(B147*0.8)</f>
        <v>0</v>
      </c>
    </row>
    <row r="146" spans="1:2" ht="15">
      <c r="A146" s="63" t="s">
        <v>1120</v>
      </c>
      <c r="B146" s="145">
        <v>0</v>
      </c>
    </row>
    <row r="147" spans="1:2" ht="15">
      <c r="A147" s="66" t="s">
        <v>108</v>
      </c>
      <c r="B147" s="119">
        <f>SUM(B148:B151)/4</f>
        <v>0</v>
      </c>
    </row>
    <row r="148" spans="1:2" ht="15">
      <c r="A148" s="66" t="s">
        <v>1121</v>
      </c>
      <c r="B148" s="145">
        <v>0</v>
      </c>
    </row>
    <row r="149" spans="1:2" ht="15">
      <c r="A149" s="66" t="s">
        <v>1122</v>
      </c>
      <c r="B149" s="145">
        <v>0</v>
      </c>
    </row>
    <row r="150" spans="1:2" ht="15">
      <c r="A150" s="66" t="s">
        <v>673</v>
      </c>
      <c r="B150" s="145">
        <v>0</v>
      </c>
    </row>
    <row r="151" spans="1:2" ht="30">
      <c r="A151" s="66" t="s">
        <v>1107</v>
      </c>
      <c r="B151" s="145">
        <v>0</v>
      </c>
    </row>
    <row r="152" spans="1:9" s="58" customFormat="1" ht="15">
      <c r="A152" s="62" t="s">
        <v>1108</v>
      </c>
      <c r="B152" s="117">
        <f>(B154*0.2)+(B155*0.8)</f>
        <v>0</v>
      </c>
      <c r="C152" s="33"/>
      <c r="D152" s="33"/>
      <c r="E152" s="33"/>
      <c r="F152" s="33"/>
      <c r="G152" s="33"/>
      <c r="H152" s="33"/>
      <c r="I152" s="33"/>
    </row>
    <row r="153" spans="1:2" ht="15">
      <c r="A153" s="63" t="s">
        <v>928</v>
      </c>
      <c r="B153" s="118"/>
    </row>
    <row r="154" spans="1:2" ht="15">
      <c r="A154" s="63" t="s">
        <v>692</v>
      </c>
      <c r="B154" s="145">
        <v>0</v>
      </c>
    </row>
    <row r="155" spans="1:2" ht="15">
      <c r="A155" s="66" t="s">
        <v>108</v>
      </c>
      <c r="B155" s="119">
        <f>(B156*0.2)+(B157*0.8)</f>
        <v>0</v>
      </c>
    </row>
    <row r="156" spans="1:2" ht="30">
      <c r="A156" s="66" t="s">
        <v>693</v>
      </c>
      <c r="B156" s="145">
        <v>0</v>
      </c>
    </row>
    <row r="157" spans="1:2" ht="15">
      <c r="A157" s="114" t="s">
        <v>989</v>
      </c>
      <c r="B157" s="119">
        <f>SUM(B158:B160)/3</f>
        <v>0</v>
      </c>
    </row>
    <row r="158" spans="1:2" ht="30">
      <c r="A158" s="114" t="s">
        <v>694</v>
      </c>
      <c r="B158" s="145">
        <v>0</v>
      </c>
    </row>
    <row r="159" spans="1:2" ht="30">
      <c r="A159" s="114" t="s">
        <v>695</v>
      </c>
      <c r="B159" s="145">
        <v>0</v>
      </c>
    </row>
    <row r="160" spans="1:2" ht="30">
      <c r="A160" s="114" t="s">
        <v>678</v>
      </c>
      <c r="B160" s="145">
        <v>0</v>
      </c>
    </row>
    <row r="162" spans="1:9" s="81" customFormat="1" ht="14.25">
      <c r="A162" s="54" t="s">
        <v>1197</v>
      </c>
      <c r="B162" s="55">
        <f>SUM(B163)</f>
        <v>0</v>
      </c>
      <c r="C162" s="33"/>
      <c r="D162" s="33"/>
      <c r="E162" s="33"/>
      <c r="F162" s="33"/>
      <c r="G162" s="33"/>
      <c r="H162" s="33"/>
      <c r="I162" s="33"/>
    </row>
    <row r="163" spans="1:9" s="58" customFormat="1" ht="30">
      <c r="A163" s="62" t="s">
        <v>904</v>
      </c>
      <c r="B163" s="117">
        <f>(B165+B166+B167+B173)/4</f>
        <v>0</v>
      </c>
      <c r="C163" s="33"/>
      <c r="D163" s="33"/>
      <c r="E163" s="33"/>
      <c r="F163" s="33"/>
      <c r="G163" s="33"/>
      <c r="H163" s="33"/>
      <c r="I163" s="33"/>
    </row>
    <row r="164" spans="1:2" ht="14.25" customHeight="1">
      <c r="A164" s="63" t="s">
        <v>987</v>
      </c>
      <c r="B164" s="118" t="s">
        <v>481</v>
      </c>
    </row>
    <row r="165" spans="1:2" ht="45">
      <c r="A165" s="63" t="s">
        <v>905</v>
      </c>
      <c r="B165" s="145">
        <v>0</v>
      </c>
    </row>
    <row r="166" spans="1:2" ht="45">
      <c r="A166" s="63" t="s">
        <v>957</v>
      </c>
      <c r="B166" s="145">
        <v>0</v>
      </c>
    </row>
    <row r="167" spans="1:2" ht="15" hidden="1">
      <c r="A167" s="63"/>
      <c r="B167" s="78">
        <f>(B168*0.2)+(B169*0.8)</f>
        <v>0</v>
      </c>
    </row>
    <row r="168" spans="1:2" ht="30">
      <c r="A168" s="63" t="s">
        <v>635</v>
      </c>
      <c r="B168" s="145">
        <v>0</v>
      </c>
    </row>
    <row r="169" spans="1:2" ht="15">
      <c r="A169" s="66" t="s">
        <v>679</v>
      </c>
      <c r="B169" s="119">
        <f>SUM(B170:B172)/3</f>
        <v>0</v>
      </c>
    </row>
    <row r="170" spans="1:2" ht="30">
      <c r="A170" s="66" t="s">
        <v>954</v>
      </c>
      <c r="B170" s="145">
        <v>0</v>
      </c>
    </row>
    <row r="171" spans="1:2" ht="15">
      <c r="A171" s="66" t="s">
        <v>636</v>
      </c>
      <c r="B171" s="145">
        <v>0</v>
      </c>
    </row>
    <row r="172" spans="1:2" ht="15">
      <c r="A172" s="66" t="s">
        <v>953</v>
      </c>
      <c r="B172" s="145">
        <v>0</v>
      </c>
    </row>
    <row r="173" spans="1:2" ht="15" hidden="1">
      <c r="A173" s="63"/>
      <c r="B173" s="78">
        <f>(B174*0.2)+(B176*0.8)</f>
        <v>0</v>
      </c>
    </row>
    <row r="174" spans="1:2" ht="30">
      <c r="A174" s="63" t="s">
        <v>955</v>
      </c>
      <c r="B174" s="145">
        <v>0</v>
      </c>
    </row>
    <row r="175" spans="1:2" ht="15">
      <c r="A175" s="66" t="s">
        <v>989</v>
      </c>
      <c r="B175" s="118"/>
    </row>
    <row r="176" spans="1:2" ht="30">
      <c r="A176" s="66" t="s">
        <v>956</v>
      </c>
      <c r="B176" s="145">
        <v>0</v>
      </c>
    </row>
    <row r="178" spans="1:9" s="81" customFormat="1" ht="28.5">
      <c r="A178" s="54" t="s">
        <v>680</v>
      </c>
      <c r="B178" s="55">
        <f>(B179+B196)/2</f>
        <v>0</v>
      </c>
      <c r="C178" s="33"/>
      <c r="D178" s="33"/>
      <c r="E178" s="33"/>
      <c r="F178" s="33"/>
      <c r="G178" s="33"/>
      <c r="H178" s="33"/>
      <c r="I178" s="33"/>
    </row>
    <row r="179" spans="1:9" s="58" customFormat="1" ht="30">
      <c r="A179" s="62" t="s">
        <v>681</v>
      </c>
      <c r="B179" s="117">
        <f>(B181+B182+B183+B190+B191+B192+B193+B194+B195)/9</f>
        <v>0</v>
      </c>
      <c r="C179" s="33"/>
      <c r="D179" s="33"/>
      <c r="E179" s="33"/>
      <c r="F179" s="33"/>
      <c r="G179" s="33"/>
      <c r="H179" s="33"/>
      <c r="I179" s="33"/>
    </row>
    <row r="180" spans="1:2" ht="15">
      <c r="A180" s="63" t="s">
        <v>682</v>
      </c>
      <c r="B180" s="118"/>
    </row>
    <row r="181" spans="1:2" ht="15">
      <c r="A181" s="63" t="s">
        <v>305</v>
      </c>
      <c r="B181" s="145">
        <v>0</v>
      </c>
    </row>
    <row r="182" spans="1:2" ht="15">
      <c r="A182" s="63" t="s">
        <v>306</v>
      </c>
      <c r="B182" s="145">
        <v>0</v>
      </c>
    </row>
    <row r="183" spans="1:2" ht="15" hidden="1">
      <c r="A183" s="63"/>
      <c r="B183" s="78">
        <f>(B184*0.2)+(B185*0.8)</f>
        <v>0</v>
      </c>
    </row>
    <row r="184" spans="1:2" ht="15">
      <c r="A184" s="63" t="s">
        <v>307</v>
      </c>
      <c r="B184" s="145">
        <v>0</v>
      </c>
    </row>
    <row r="185" spans="1:2" ht="15">
      <c r="A185" s="66" t="s">
        <v>906</v>
      </c>
      <c r="B185" s="119">
        <f>SUM(B186:B189)/4</f>
        <v>0</v>
      </c>
    </row>
    <row r="186" spans="1:2" ht="28.5" customHeight="1">
      <c r="A186" s="66" t="s">
        <v>308</v>
      </c>
      <c r="B186" s="145">
        <v>0</v>
      </c>
    </row>
    <row r="187" spans="1:2" ht="15">
      <c r="A187" s="66" t="s">
        <v>309</v>
      </c>
      <c r="B187" s="145">
        <v>0</v>
      </c>
    </row>
    <row r="188" spans="1:2" ht="15">
      <c r="A188" s="66" t="s">
        <v>1131</v>
      </c>
      <c r="B188" s="145">
        <v>0</v>
      </c>
    </row>
    <row r="189" spans="1:2" ht="45">
      <c r="A189" s="66" t="s">
        <v>500</v>
      </c>
      <c r="B189" s="145">
        <v>0</v>
      </c>
    </row>
    <row r="190" spans="1:2" ht="30">
      <c r="A190" s="63" t="s">
        <v>851</v>
      </c>
      <c r="B190" s="145">
        <v>0</v>
      </c>
    </row>
    <row r="191" spans="1:2" ht="30">
      <c r="A191" s="63" t="s">
        <v>852</v>
      </c>
      <c r="B191" s="145">
        <v>0</v>
      </c>
    </row>
    <row r="192" spans="1:2" ht="17.25" customHeight="1">
      <c r="A192" s="63" t="s">
        <v>1104</v>
      </c>
      <c r="B192" s="145">
        <v>0</v>
      </c>
    </row>
    <row r="193" spans="1:2" ht="30">
      <c r="A193" s="63" t="s">
        <v>1105</v>
      </c>
      <c r="B193" s="145">
        <v>0</v>
      </c>
    </row>
    <row r="194" spans="1:2" ht="30">
      <c r="A194" s="63" t="s">
        <v>1106</v>
      </c>
      <c r="B194" s="145">
        <v>0</v>
      </c>
    </row>
    <row r="195" spans="1:2" ht="30">
      <c r="A195" s="63" t="s">
        <v>414</v>
      </c>
      <c r="B195" s="145">
        <v>0</v>
      </c>
    </row>
    <row r="196" spans="1:9" s="58" customFormat="1" ht="28.5" customHeight="1">
      <c r="A196" s="62" t="s">
        <v>415</v>
      </c>
      <c r="B196" s="117">
        <f>SUM(B198:B200)/3</f>
        <v>0</v>
      </c>
      <c r="C196" s="33"/>
      <c r="D196" s="33"/>
      <c r="E196" s="33"/>
      <c r="F196" s="33"/>
      <c r="G196" s="33"/>
      <c r="H196" s="33"/>
      <c r="I196" s="33"/>
    </row>
    <row r="197" spans="1:2" ht="15">
      <c r="A197" s="63" t="s">
        <v>416</v>
      </c>
      <c r="B197" s="118"/>
    </row>
    <row r="198" spans="1:2" ht="30">
      <c r="A198" s="63" t="s">
        <v>417</v>
      </c>
      <c r="B198" s="145">
        <v>0</v>
      </c>
    </row>
    <row r="199" spans="1:2" ht="16.5" customHeight="1">
      <c r="A199" s="63" t="s">
        <v>4</v>
      </c>
      <c r="B199" s="145">
        <v>0</v>
      </c>
    </row>
    <row r="200" spans="1:2" ht="28.5" customHeight="1">
      <c r="A200" s="63" t="s">
        <v>5</v>
      </c>
      <c r="B200" s="145">
        <v>0</v>
      </c>
    </row>
  </sheetData>
  <sheetProtection password="C1CD" sheet="1" objects="1" scenarios="1"/>
  <dataValidations count="1">
    <dataValidation type="whole" allowBlank="1" showErrorMessage="1" promptTitle="ERROR" prompt="Valor solo puede ser 0 o 1!" errorTitle="ERROR" error="Valor solo puede ser 0 o 1!" sqref="B6 B8 B10:B15 B17 B19:B20 B23 B25:B28 B31:B34 B39:B43 B198:B200 B51 B63 B61 B71:B74 B79 B81:B89 B92 B69 B96 B107:B109 B111 B113:B116 B105 B126:B133 B124 B138 B142 B148:B151 B154 B156 B158:B160 B146 B168 B176 B174 B186:B195 B46:B49 B53:B59 B66:B67 B94 B98:B103 B119 B136 B140 B144 B165:B166 B170:B172 B181:B182 B184 B121">
      <formula1>0</formula1>
      <formula2>1</formula2>
    </dataValidation>
  </dataValidations>
  <printOptions/>
  <pageMargins left="0.75" right="0.75" top="1" bottom="1" header="0.5" footer="0.5"/>
  <pageSetup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I112"/>
  <sheetViews>
    <sheetView workbookViewId="0" topLeftCell="A1">
      <selection activeCell="D2" sqref="D2:H13"/>
    </sheetView>
  </sheetViews>
  <sheetFormatPr defaultColWidth="9.140625" defaultRowHeight="12.75"/>
  <cols>
    <col min="1" max="1" width="80.7109375" style="31" customWidth="1"/>
    <col min="2" max="2" width="8.7109375" style="92" customWidth="1"/>
    <col min="3" max="3" width="2.7109375" style="33" customWidth="1"/>
    <col min="4" max="8" width="9.7109375" style="33" customWidth="1"/>
    <col min="9" max="9" width="8.8515625" style="33" customWidth="1"/>
    <col min="10" max="16384" width="9.140625" style="19" customWidth="1"/>
  </cols>
  <sheetData>
    <row r="1" ht="30">
      <c r="A1" s="73" t="s">
        <v>756</v>
      </c>
    </row>
    <row r="2" spans="1:2" s="53" customFormat="1" ht="14.25">
      <c r="A2" s="51" t="s">
        <v>757</v>
      </c>
      <c r="B2" s="93">
        <f>(B3+B32+B63+B96)/4</f>
        <v>0</v>
      </c>
    </row>
    <row r="3" spans="1:2" s="53" customFormat="1" ht="14.25">
      <c r="A3" s="54" t="s">
        <v>697</v>
      </c>
      <c r="B3" s="94">
        <f>(B4+B9+B17+B27)/4</f>
        <v>0</v>
      </c>
    </row>
    <row r="4" spans="1:9" ht="30">
      <c r="A4" s="56" t="s">
        <v>698</v>
      </c>
      <c r="B4" s="95">
        <f>SUM(B6:B8)/3</f>
        <v>0</v>
      </c>
      <c r="C4" s="58"/>
      <c r="D4" s="58"/>
      <c r="E4" s="58"/>
      <c r="F4" s="58"/>
      <c r="G4" s="58"/>
      <c r="H4" s="58"/>
      <c r="I4" s="58"/>
    </row>
    <row r="5" spans="1:9" ht="15">
      <c r="A5" s="59" t="s">
        <v>699</v>
      </c>
      <c r="C5" s="58"/>
      <c r="D5" s="58"/>
      <c r="E5" s="58"/>
      <c r="F5" s="58"/>
      <c r="G5" s="58"/>
      <c r="H5" s="58"/>
      <c r="I5" s="58"/>
    </row>
    <row r="6" spans="1:2" ht="15">
      <c r="A6" s="59" t="s">
        <v>76</v>
      </c>
      <c r="B6" s="145">
        <v>0</v>
      </c>
    </row>
    <row r="7" spans="1:2" ht="15">
      <c r="A7" s="59" t="s">
        <v>700</v>
      </c>
      <c r="B7" s="145">
        <v>0</v>
      </c>
    </row>
    <row r="8" spans="1:2" ht="30">
      <c r="A8" s="59" t="s">
        <v>701</v>
      </c>
      <c r="B8" s="145">
        <v>0</v>
      </c>
    </row>
    <row r="9" spans="1:2" ht="30">
      <c r="A9" s="56" t="s">
        <v>702</v>
      </c>
      <c r="B9" s="95">
        <f>SUM(B11:B16)/6</f>
        <v>0</v>
      </c>
    </row>
    <row r="10" ht="15">
      <c r="A10" s="59" t="s">
        <v>703</v>
      </c>
    </row>
    <row r="11" spans="1:2" ht="15">
      <c r="A11" s="59" t="s">
        <v>704</v>
      </c>
      <c r="B11" s="145">
        <v>0</v>
      </c>
    </row>
    <row r="12" spans="1:2" ht="30">
      <c r="A12" s="59" t="s">
        <v>543</v>
      </c>
      <c r="B12" s="145">
        <v>0</v>
      </c>
    </row>
    <row r="13" spans="1:2" ht="30">
      <c r="A13" s="59" t="s">
        <v>785</v>
      </c>
      <c r="B13" s="145">
        <v>0</v>
      </c>
    </row>
    <row r="14" spans="1:2" ht="15">
      <c r="A14" s="59" t="s">
        <v>544</v>
      </c>
      <c r="B14" s="145">
        <v>0</v>
      </c>
    </row>
    <row r="15" spans="1:2" ht="15">
      <c r="A15" s="59" t="s">
        <v>545</v>
      </c>
      <c r="B15" s="145">
        <v>0</v>
      </c>
    </row>
    <row r="16" spans="1:2" ht="15">
      <c r="A16" s="59" t="s">
        <v>546</v>
      </c>
      <c r="B16" s="145">
        <v>0</v>
      </c>
    </row>
    <row r="17" spans="1:9" s="77" customFormat="1" ht="16.5" customHeight="1">
      <c r="A17" s="56" t="s">
        <v>547</v>
      </c>
      <c r="B17" s="95">
        <f>SUM(B19:B26)/8</f>
        <v>0</v>
      </c>
      <c r="C17" s="33"/>
      <c r="D17" s="33"/>
      <c r="E17" s="33"/>
      <c r="F17" s="33"/>
      <c r="G17" s="33"/>
      <c r="H17" s="33"/>
      <c r="I17" s="33"/>
    </row>
    <row r="18" ht="15">
      <c r="A18" s="59" t="s">
        <v>548</v>
      </c>
    </row>
    <row r="19" spans="1:2" ht="15">
      <c r="A19" s="59" t="s">
        <v>549</v>
      </c>
      <c r="B19" s="145">
        <v>0</v>
      </c>
    </row>
    <row r="20" spans="1:2" ht="15">
      <c r="A20" s="59" t="s">
        <v>550</v>
      </c>
      <c r="B20" s="145">
        <v>0</v>
      </c>
    </row>
    <row r="21" spans="1:9" ht="15">
      <c r="A21" s="59" t="s">
        <v>551</v>
      </c>
      <c r="B21" s="145">
        <v>0</v>
      </c>
      <c r="C21" s="58"/>
      <c r="D21" s="58"/>
      <c r="E21" s="58"/>
      <c r="F21" s="58"/>
      <c r="G21" s="58"/>
      <c r="H21" s="58"/>
      <c r="I21" s="58"/>
    </row>
    <row r="22" spans="1:9" ht="15">
      <c r="A22" s="59" t="s">
        <v>552</v>
      </c>
      <c r="B22" s="145">
        <v>0</v>
      </c>
      <c r="C22" s="58"/>
      <c r="D22" s="58"/>
      <c r="E22" s="58"/>
      <c r="F22" s="58"/>
      <c r="G22" s="58"/>
      <c r="H22" s="58"/>
      <c r="I22" s="58"/>
    </row>
    <row r="23" spans="1:2" ht="15">
      <c r="A23" s="59" t="s">
        <v>218</v>
      </c>
      <c r="B23" s="145">
        <v>0</v>
      </c>
    </row>
    <row r="24" spans="1:2" ht="15">
      <c r="A24" s="59" t="s">
        <v>219</v>
      </c>
      <c r="B24" s="145">
        <v>0</v>
      </c>
    </row>
    <row r="25" spans="1:2" ht="15">
      <c r="A25" s="59" t="s">
        <v>220</v>
      </c>
      <c r="B25" s="145">
        <v>0</v>
      </c>
    </row>
    <row r="26" spans="1:2" ht="15">
      <c r="A26" s="59" t="s">
        <v>1014</v>
      </c>
      <c r="B26" s="145">
        <v>0</v>
      </c>
    </row>
    <row r="27" spans="1:9" s="77" customFormat="1" ht="30">
      <c r="A27" s="56" t="s">
        <v>1015</v>
      </c>
      <c r="B27" s="95">
        <f>SUM(B29:B30)/2</f>
        <v>0</v>
      </c>
      <c r="C27" s="33"/>
      <c r="D27" s="33"/>
      <c r="E27" s="33"/>
      <c r="F27" s="33"/>
      <c r="G27" s="33"/>
      <c r="H27" s="33"/>
      <c r="I27" s="33"/>
    </row>
    <row r="28" ht="15">
      <c r="A28" s="59" t="s">
        <v>538</v>
      </c>
    </row>
    <row r="29" spans="1:2" ht="30">
      <c r="A29" s="59" t="s">
        <v>1016</v>
      </c>
      <c r="B29" s="145">
        <v>0</v>
      </c>
    </row>
    <row r="30" spans="1:2" ht="30">
      <c r="A30" s="59" t="s">
        <v>958</v>
      </c>
      <c r="B30" s="145">
        <v>0</v>
      </c>
    </row>
    <row r="32" spans="1:9" s="81" customFormat="1" ht="14.25">
      <c r="A32" s="54" t="s">
        <v>1017</v>
      </c>
      <c r="B32" s="94">
        <f>(B33+B45+B53)/3</f>
        <v>0</v>
      </c>
      <c r="C32" s="33"/>
      <c r="D32" s="33"/>
      <c r="E32" s="33"/>
      <c r="F32" s="33"/>
      <c r="G32" s="33"/>
      <c r="H32" s="33"/>
      <c r="I32" s="33"/>
    </row>
    <row r="33" spans="1:9" s="77" customFormat="1" ht="30">
      <c r="A33" s="56" t="s">
        <v>1018</v>
      </c>
      <c r="B33" s="95">
        <f>SUM(B35+B36+B37+B42+B43+B44)/6</f>
        <v>0</v>
      </c>
      <c r="C33" s="58"/>
      <c r="D33" s="58"/>
      <c r="E33" s="58"/>
      <c r="F33" s="58"/>
      <c r="G33" s="58"/>
      <c r="H33" s="58"/>
      <c r="I33" s="58"/>
    </row>
    <row r="34" spans="1:9" ht="15">
      <c r="A34" s="59" t="s">
        <v>172</v>
      </c>
      <c r="C34" s="58"/>
      <c r="D34" s="58"/>
      <c r="E34" s="58"/>
      <c r="F34" s="58"/>
      <c r="G34" s="58"/>
      <c r="H34" s="58"/>
      <c r="I34" s="58"/>
    </row>
    <row r="35" spans="1:2" ht="30">
      <c r="A35" s="59" t="s">
        <v>628</v>
      </c>
      <c r="B35" s="145">
        <v>0</v>
      </c>
    </row>
    <row r="36" spans="1:2" ht="15">
      <c r="A36" s="59" t="s">
        <v>629</v>
      </c>
      <c r="B36" s="145">
        <v>0</v>
      </c>
    </row>
    <row r="37" spans="1:2" ht="15" hidden="1">
      <c r="A37" s="59"/>
      <c r="B37" s="95">
        <f>(B38*0.2)+(B39*0.8)</f>
        <v>0</v>
      </c>
    </row>
    <row r="38" spans="1:2" ht="19.5" customHeight="1">
      <c r="A38" s="59" t="s">
        <v>630</v>
      </c>
      <c r="B38" s="145">
        <v>0</v>
      </c>
    </row>
    <row r="39" spans="1:2" ht="16.5" customHeight="1">
      <c r="A39" s="60" t="s">
        <v>1051</v>
      </c>
      <c r="B39" s="96">
        <f>SUM(B40:B41)/2</f>
        <v>0</v>
      </c>
    </row>
    <row r="40" spans="1:2" ht="30">
      <c r="A40" s="60" t="s">
        <v>935</v>
      </c>
      <c r="B40" s="145">
        <v>0</v>
      </c>
    </row>
    <row r="41" spans="1:2" ht="15">
      <c r="A41" s="60" t="s">
        <v>936</v>
      </c>
      <c r="B41" s="145">
        <v>0</v>
      </c>
    </row>
    <row r="42" spans="1:2" ht="15" customHeight="1">
      <c r="A42" s="59" t="s">
        <v>710</v>
      </c>
      <c r="B42" s="145">
        <v>0</v>
      </c>
    </row>
    <row r="43" spans="1:2" ht="30">
      <c r="A43" s="59" t="s">
        <v>249</v>
      </c>
      <c r="B43" s="145">
        <v>0</v>
      </c>
    </row>
    <row r="44" spans="1:2" ht="15">
      <c r="A44" s="59" t="s">
        <v>250</v>
      </c>
      <c r="B44" s="145">
        <v>0</v>
      </c>
    </row>
    <row r="45" spans="1:9" s="77" customFormat="1" ht="14.25" customHeight="1">
      <c r="A45" s="56" t="s">
        <v>251</v>
      </c>
      <c r="B45" s="95">
        <f>SUM(B47:B49)/3</f>
        <v>0</v>
      </c>
      <c r="C45" s="58"/>
      <c r="D45" s="58"/>
      <c r="E45" s="58"/>
      <c r="F45" s="58"/>
      <c r="G45" s="58"/>
      <c r="H45" s="58"/>
      <c r="I45" s="58"/>
    </row>
    <row r="46" spans="1:9" ht="15">
      <c r="A46" s="59" t="s">
        <v>987</v>
      </c>
      <c r="C46" s="58"/>
      <c r="D46" s="58"/>
      <c r="E46" s="58"/>
      <c r="F46" s="58"/>
      <c r="G46" s="58"/>
      <c r="H46" s="58"/>
      <c r="I46" s="58"/>
    </row>
    <row r="47" spans="1:2" ht="30">
      <c r="A47" s="59" t="s">
        <v>252</v>
      </c>
      <c r="B47" s="145">
        <v>0</v>
      </c>
    </row>
    <row r="48" spans="1:2" ht="30">
      <c r="A48" s="59" t="s">
        <v>214</v>
      </c>
      <c r="B48" s="145">
        <v>0</v>
      </c>
    </row>
    <row r="49" spans="1:2" ht="15" hidden="1">
      <c r="A49" s="59"/>
      <c r="B49" s="97">
        <f>(B50*0.2)+(B52*0.8)</f>
        <v>0</v>
      </c>
    </row>
    <row r="50" spans="1:2" ht="30">
      <c r="A50" s="59" t="s">
        <v>937</v>
      </c>
      <c r="B50" s="145">
        <v>0</v>
      </c>
    </row>
    <row r="51" spans="1:2" ht="15">
      <c r="A51" s="60" t="s">
        <v>1051</v>
      </c>
      <c r="B51" s="144"/>
    </row>
    <row r="52" spans="1:9" s="84" customFormat="1" ht="28.5" customHeight="1">
      <c r="A52" s="60" t="s">
        <v>938</v>
      </c>
      <c r="B52" s="145">
        <v>0</v>
      </c>
      <c r="C52" s="33"/>
      <c r="D52" s="33"/>
      <c r="E52" s="33"/>
      <c r="F52" s="33"/>
      <c r="G52" s="33"/>
      <c r="H52" s="33"/>
      <c r="I52" s="33"/>
    </row>
    <row r="53" spans="1:9" s="77" customFormat="1" ht="30">
      <c r="A53" s="56" t="s">
        <v>939</v>
      </c>
      <c r="B53" s="76">
        <f>(B55+B56+B57+B58)/4</f>
        <v>0</v>
      </c>
      <c r="C53" s="33"/>
      <c r="D53" s="33"/>
      <c r="E53" s="33"/>
      <c r="F53" s="33"/>
      <c r="G53" s="33"/>
      <c r="H53" s="33"/>
      <c r="I53" s="33"/>
    </row>
    <row r="54" ht="15">
      <c r="A54" s="59" t="s">
        <v>940</v>
      </c>
    </row>
    <row r="55" spans="1:2" ht="30">
      <c r="A55" s="59" t="s">
        <v>831</v>
      </c>
      <c r="B55" s="145">
        <v>0</v>
      </c>
    </row>
    <row r="56" spans="1:9" ht="15">
      <c r="A56" s="59" t="s">
        <v>832</v>
      </c>
      <c r="B56" s="145">
        <v>0</v>
      </c>
      <c r="C56" s="53"/>
      <c r="D56" s="53"/>
      <c r="E56" s="53"/>
      <c r="F56" s="53"/>
      <c r="G56" s="53"/>
      <c r="H56" s="53"/>
      <c r="I56" s="53"/>
    </row>
    <row r="57" spans="1:9" ht="29.25" customHeight="1">
      <c r="A57" s="59" t="s">
        <v>833</v>
      </c>
      <c r="B57" s="145">
        <v>0</v>
      </c>
      <c r="C57" s="58"/>
      <c r="D57" s="58"/>
      <c r="E57" s="58"/>
      <c r="F57" s="58"/>
      <c r="G57" s="58"/>
      <c r="H57" s="58"/>
      <c r="I57" s="58"/>
    </row>
    <row r="58" spans="1:2" ht="15" hidden="1">
      <c r="A58" s="59"/>
      <c r="B58" s="97">
        <f>(B59*0.2)+(B61*0.8)</f>
        <v>0</v>
      </c>
    </row>
    <row r="59" spans="1:2" ht="30" customHeight="1">
      <c r="A59" s="59" t="s">
        <v>638</v>
      </c>
      <c r="B59" s="145">
        <v>0</v>
      </c>
    </row>
    <row r="60" ht="16.5" customHeight="1">
      <c r="A60" s="60" t="s">
        <v>1051</v>
      </c>
    </row>
    <row r="61" spans="1:2" ht="15" customHeight="1">
      <c r="A61" s="60" t="s">
        <v>1061</v>
      </c>
      <c r="B61" s="145">
        <v>0</v>
      </c>
    </row>
    <row r="62" ht="15" customHeight="1">
      <c r="A62" s="60"/>
    </row>
    <row r="63" spans="1:9" s="81" customFormat="1" ht="28.5">
      <c r="A63" s="54" t="s">
        <v>1062</v>
      </c>
      <c r="B63" s="107">
        <f>(B64+B73+B84+B91)/4</f>
        <v>0</v>
      </c>
      <c r="C63" s="58"/>
      <c r="D63" s="58"/>
      <c r="E63" s="58"/>
      <c r="F63" s="58"/>
      <c r="G63" s="58"/>
      <c r="H63" s="58"/>
      <c r="I63" s="58"/>
    </row>
    <row r="64" spans="1:9" s="77" customFormat="1" ht="30">
      <c r="A64" s="56" t="s">
        <v>1215</v>
      </c>
      <c r="B64" s="102">
        <f>(B66+B67)/2</f>
        <v>0</v>
      </c>
      <c r="C64" s="33"/>
      <c r="D64" s="33"/>
      <c r="E64" s="33"/>
      <c r="F64" s="33"/>
      <c r="G64" s="33"/>
      <c r="H64" s="33"/>
      <c r="I64" s="33"/>
    </row>
    <row r="65" spans="1:9" s="79" customFormat="1" ht="15">
      <c r="A65" s="59" t="s">
        <v>1216</v>
      </c>
      <c r="B65" s="92"/>
      <c r="C65" s="33"/>
      <c r="D65" s="33"/>
      <c r="E65" s="33"/>
      <c r="F65" s="33"/>
      <c r="G65" s="33"/>
      <c r="H65" s="33"/>
      <c r="I65" s="33"/>
    </row>
    <row r="66" spans="1:9" s="79" customFormat="1" ht="30">
      <c r="A66" s="59" t="s">
        <v>1217</v>
      </c>
      <c r="B66" s="145">
        <v>0</v>
      </c>
      <c r="C66" s="33"/>
      <c r="D66" s="33"/>
      <c r="E66" s="33"/>
      <c r="F66" s="33"/>
      <c r="G66" s="33"/>
      <c r="H66" s="33"/>
      <c r="I66" s="33"/>
    </row>
    <row r="67" spans="1:9" s="79" customFormat="1" ht="15" hidden="1">
      <c r="A67" s="59"/>
      <c r="B67" s="146">
        <f>(B68*0.2)+(B69*0.8)</f>
        <v>0</v>
      </c>
      <c r="C67" s="33"/>
      <c r="D67" s="33"/>
      <c r="E67" s="33"/>
      <c r="F67" s="33"/>
      <c r="G67" s="33"/>
      <c r="H67" s="33"/>
      <c r="I67" s="33"/>
    </row>
    <row r="68" spans="1:9" s="79" customFormat="1" ht="30">
      <c r="A68" s="59" t="s">
        <v>1218</v>
      </c>
      <c r="B68" s="145">
        <v>0</v>
      </c>
      <c r="C68" s="33"/>
      <c r="D68" s="33"/>
      <c r="E68" s="33"/>
      <c r="F68" s="33"/>
      <c r="G68" s="33"/>
      <c r="H68" s="33"/>
      <c r="I68" s="33"/>
    </row>
    <row r="69" spans="1:2" ht="15">
      <c r="A69" s="60" t="s">
        <v>989</v>
      </c>
      <c r="B69" s="108">
        <f>SUM(B70:B72)/3</f>
        <v>0</v>
      </c>
    </row>
    <row r="70" spans="1:2" ht="15">
      <c r="A70" s="60" t="s">
        <v>1219</v>
      </c>
      <c r="B70" s="145">
        <v>0</v>
      </c>
    </row>
    <row r="71" spans="1:9" ht="15">
      <c r="A71" s="60" t="s">
        <v>903</v>
      </c>
      <c r="B71" s="145">
        <v>0</v>
      </c>
      <c r="C71" s="53"/>
      <c r="D71" s="53"/>
      <c r="E71" s="53"/>
      <c r="F71" s="53"/>
      <c r="G71" s="53"/>
      <c r="H71" s="53"/>
      <c r="I71" s="53"/>
    </row>
    <row r="72" spans="1:9" ht="15">
      <c r="A72" s="60" t="s">
        <v>154</v>
      </c>
      <c r="B72" s="145">
        <v>0</v>
      </c>
      <c r="C72" s="58"/>
      <c r="D72" s="58"/>
      <c r="E72" s="58"/>
      <c r="F72" s="58"/>
      <c r="G72" s="58"/>
      <c r="H72" s="58"/>
      <c r="I72" s="58"/>
    </row>
    <row r="73" spans="1:9" s="77" customFormat="1" ht="15">
      <c r="A73" s="56" t="s">
        <v>133</v>
      </c>
      <c r="B73" s="95">
        <f>(B75+B76+B77+B78+B79)/5</f>
        <v>0</v>
      </c>
      <c r="C73" s="33"/>
      <c r="D73" s="33"/>
      <c r="E73" s="33"/>
      <c r="F73" s="33"/>
      <c r="G73" s="33"/>
      <c r="H73" s="33"/>
      <c r="I73" s="33"/>
    </row>
    <row r="74" spans="1:9" s="79" customFormat="1" ht="15">
      <c r="A74" s="59" t="s">
        <v>172</v>
      </c>
      <c r="B74" s="97"/>
      <c r="C74" s="33"/>
      <c r="D74" s="33"/>
      <c r="E74" s="33"/>
      <c r="F74" s="33"/>
      <c r="G74" s="33"/>
      <c r="H74" s="33"/>
      <c r="I74" s="33"/>
    </row>
    <row r="75" spans="1:9" s="79" customFormat="1" ht="30">
      <c r="A75" s="59" t="s">
        <v>711</v>
      </c>
      <c r="B75" s="145">
        <v>0</v>
      </c>
      <c r="C75" s="33"/>
      <c r="D75" s="33"/>
      <c r="E75" s="33"/>
      <c r="F75" s="33"/>
      <c r="G75" s="33"/>
      <c r="H75" s="33"/>
      <c r="I75" s="33"/>
    </row>
    <row r="76" spans="1:9" s="79" customFormat="1" ht="15">
      <c r="A76" s="59" t="s">
        <v>155</v>
      </c>
      <c r="B76" s="145">
        <v>0</v>
      </c>
      <c r="C76" s="33"/>
      <c r="D76" s="33"/>
      <c r="E76" s="33"/>
      <c r="F76" s="33"/>
      <c r="G76" s="33"/>
      <c r="H76" s="33"/>
      <c r="I76" s="33"/>
    </row>
    <row r="77" spans="1:2" ht="15">
      <c r="A77" s="59" t="s">
        <v>403</v>
      </c>
      <c r="B77" s="145">
        <v>0</v>
      </c>
    </row>
    <row r="78" spans="1:2" ht="30">
      <c r="A78" s="59" t="s">
        <v>134</v>
      </c>
      <c r="B78" s="145">
        <v>0</v>
      </c>
    </row>
    <row r="79" spans="1:2" ht="15" hidden="1">
      <c r="A79" s="59"/>
      <c r="B79" s="146">
        <f>(B80*0.2)+(B81*0.8)</f>
        <v>0</v>
      </c>
    </row>
    <row r="80" spans="1:2" ht="30">
      <c r="A80" s="59" t="s">
        <v>404</v>
      </c>
      <c r="B80" s="145">
        <v>0</v>
      </c>
    </row>
    <row r="81" spans="1:9" s="84" customFormat="1" ht="15">
      <c r="A81" s="60" t="s">
        <v>532</v>
      </c>
      <c r="B81" s="96">
        <f>SUM(B82:B83)/2</f>
        <v>0</v>
      </c>
      <c r="C81" s="58"/>
      <c r="D81" s="58"/>
      <c r="E81" s="58"/>
      <c r="F81" s="58"/>
      <c r="G81" s="58"/>
      <c r="H81" s="58"/>
      <c r="I81" s="58"/>
    </row>
    <row r="82" spans="1:9" s="84" customFormat="1" ht="15">
      <c r="A82" s="60" t="s">
        <v>405</v>
      </c>
      <c r="B82" s="145">
        <v>0</v>
      </c>
      <c r="C82" s="33"/>
      <c r="D82" s="33"/>
      <c r="E82" s="33"/>
      <c r="F82" s="33"/>
      <c r="G82" s="33"/>
      <c r="H82" s="33"/>
      <c r="I82" s="33"/>
    </row>
    <row r="83" spans="1:9" s="84" customFormat="1" ht="30">
      <c r="A83" s="60" t="s">
        <v>406</v>
      </c>
      <c r="B83" s="145">
        <v>0</v>
      </c>
      <c r="C83" s="33"/>
      <c r="D83" s="33"/>
      <c r="E83" s="33"/>
      <c r="F83" s="33"/>
      <c r="G83" s="33"/>
      <c r="H83" s="33"/>
      <c r="I83" s="33"/>
    </row>
    <row r="84" spans="1:9" s="77" customFormat="1" ht="30">
      <c r="A84" s="56" t="s">
        <v>407</v>
      </c>
      <c r="B84" s="95">
        <f>SUM(B86:B90)/5</f>
        <v>0</v>
      </c>
      <c r="C84" s="33"/>
      <c r="D84" s="33"/>
      <c r="E84" s="33"/>
      <c r="F84" s="33"/>
      <c r="G84" s="33"/>
      <c r="H84" s="33"/>
      <c r="I84" s="33"/>
    </row>
    <row r="85" spans="1:9" s="110" customFormat="1" ht="15">
      <c r="A85" s="59" t="s">
        <v>538</v>
      </c>
      <c r="B85" s="109"/>
      <c r="C85" s="33"/>
      <c r="D85" s="33"/>
      <c r="E85" s="33"/>
      <c r="F85" s="33"/>
      <c r="G85" s="33"/>
      <c r="H85" s="33"/>
      <c r="I85" s="33"/>
    </row>
    <row r="86" spans="1:9" s="110" customFormat="1" ht="15">
      <c r="A86" s="59" t="s">
        <v>963</v>
      </c>
      <c r="B86" s="145">
        <v>0</v>
      </c>
      <c r="C86" s="33"/>
      <c r="D86" s="33"/>
      <c r="E86" s="33"/>
      <c r="F86" s="33"/>
      <c r="G86" s="33"/>
      <c r="H86" s="33"/>
      <c r="I86" s="33"/>
    </row>
    <row r="87" spans="1:9" s="110" customFormat="1" ht="15">
      <c r="A87" s="59" t="s">
        <v>964</v>
      </c>
      <c r="B87" s="145">
        <v>0</v>
      </c>
      <c r="C87" s="33"/>
      <c r="D87" s="33"/>
      <c r="E87" s="33"/>
      <c r="F87" s="33"/>
      <c r="G87" s="33"/>
      <c r="H87" s="33"/>
      <c r="I87" s="33"/>
    </row>
    <row r="88" spans="1:9" s="110" customFormat="1" ht="15">
      <c r="A88" s="59" t="s">
        <v>965</v>
      </c>
      <c r="B88" s="145">
        <v>0</v>
      </c>
      <c r="C88" s="33"/>
      <c r="D88" s="33"/>
      <c r="E88" s="33"/>
      <c r="F88" s="33"/>
      <c r="G88" s="33"/>
      <c r="H88" s="33"/>
      <c r="I88" s="33"/>
    </row>
    <row r="89" spans="1:9" s="110" customFormat="1" ht="30">
      <c r="A89" s="59" t="s">
        <v>966</v>
      </c>
      <c r="B89" s="145">
        <v>0</v>
      </c>
      <c r="C89" s="33"/>
      <c r="D89" s="33"/>
      <c r="E89" s="33"/>
      <c r="F89" s="33"/>
      <c r="G89" s="33"/>
      <c r="H89" s="33"/>
      <c r="I89" s="33"/>
    </row>
    <row r="90" spans="1:9" s="110" customFormat="1" ht="30" customHeight="1">
      <c r="A90" s="59" t="s">
        <v>967</v>
      </c>
      <c r="B90" s="145">
        <v>0</v>
      </c>
      <c r="C90" s="33"/>
      <c r="D90" s="33"/>
      <c r="E90" s="33"/>
      <c r="F90" s="33"/>
      <c r="G90" s="33"/>
      <c r="H90" s="33"/>
      <c r="I90" s="33"/>
    </row>
    <row r="91" spans="1:9" s="77" customFormat="1" ht="30">
      <c r="A91" s="56" t="s">
        <v>968</v>
      </c>
      <c r="B91" s="95">
        <f>SUM(B93:B94)/2</f>
        <v>0</v>
      </c>
      <c r="C91" s="68"/>
      <c r="D91" s="68"/>
      <c r="E91" s="68"/>
      <c r="F91" s="68"/>
      <c r="G91" s="68"/>
      <c r="H91" s="68"/>
      <c r="I91" s="68"/>
    </row>
    <row r="92" spans="1:9" s="110" customFormat="1" ht="15">
      <c r="A92" s="59" t="s">
        <v>538</v>
      </c>
      <c r="B92" s="109"/>
      <c r="C92" s="33"/>
      <c r="D92" s="33"/>
      <c r="E92" s="33"/>
      <c r="F92" s="33"/>
      <c r="G92" s="33"/>
      <c r="H92" s="33"/>
      <c r="I92" s="33"/>
    </row>
    <row r="93" spans="1:9" s="110" customFormat="1" ht="30">
      <c r="A93" s="59" t="s">
        <v>969</v>
      </c>
      <c r="B93" s="145">
        <v>0</v>
      </c>
      <c r="C93" s="33"/>
      <c r="D93" s="33"/>
      <c r="E93" s="33"/>
      <c r="F93" s="33"/>
      <c r="G93" s="33"/>
      <c r="H93" s="33"/>
      <c r="I93" s="33"/>
    </row>
    <row r="94" spans="1:9" s="110" customFormat="1" ht="15">
      <c r="A94" s="59" t="s">
        <v>786</v>
      </c>
      <c r="B94" s="145">
        <v>0</v>
      </c>
      <c r="C94" s="33"/>
      <c r="D94" s="33"/>
      <c r="E94" s="33"/>
      <c r="F94" s="33"/>
      <c r="G94" s="33"/>
      <c r="H94" s="33"/>
      <c r="I94" s="33"/>
    </row>
    <row r="96" spans="1:9" s="81" customFormat="1" ht="28.5">
      <c r="A96" s="54" t="s">
        <v>553</v>
      </c>
      <c r="B96" s="94">
        <f>(B97+B103)/2</f>
        <v>0</v>
      </c>
      <c r="C96" s="33"/>
      <c r="D96" s="33"/>
      <c r="E96" s="33"/>
      <c r="F96" s="33"/>
      <c r="G96" s="33"/>
      <c r="H96" s="33"/>
      <c r="I96" s="33"/>
    </row>
    <row r="97" spans="1:9" s="77" customFormat="1" ht="30">
      <c r="A97" s="56" t="s">
        <v>387</v>
      </c>
      <c r="B97" s="95">
        <f>SUM(B99:B102)/4</f>
        <v>0</v>
      </c>
      <c r="C97" s="33"/>
      <c r="D97" s="33"/>
      <c r="E97" s="33"/>
      <c r="F97" s="33"/>
      <c r="G97" s="33"/>
      <c r="H97" s="33"/>
      <c r="I97" s="33"/>
    </row>
    <row r="98" spans="1:2" ht="15">
      <c r="A98" s="59" t="s">
        <v>388</v>
      </c>
      <c r="B98" s="97"/>
    </row>
    <row r="99" spans="1:2" ht="30">
      <c r="A99" s="59" t="s">
        <v>861</v>
      </c>
      <c r="B99" s="145">
        <v>0</v>
      </c>
    </row>
    <row r="100" spans="1:2" ht="15.75" customHeight="1">
      <c r="A100" s="59" t="s">
        <v>862</v>
      </c>
      <c r="B100" s="145">
        <v>0</v>
      </c>
    </row>
    <row r="101" spans="1:2" ht="30">
      <c r="A101" s="59" t="s">
        <v>863</v>
      </c>
      <c r="B101" s="145">
        <v>0</v>
      </c>
    </row>
    <row r="102" spans="1:2" ht="30">
      <c r="A102" s="59" t="s">
        <v>77</v>
      </c>
      <c r="B102" s="145">
        <v>0</v>
      </c>
    </row>
    <row r="103" spans="1:9" s="77" customFormat="1" ht="30">
      <c r="A103" s="56" t="s">
        <v>873</v>
      </c>
      <c r="B103" s="95">
        <f>(B105+B106+B107+B108+B109)/5</f>
        <v>0</v>
      </c>
      <c r="C103" s="33"/>
      <c r="D103" s="33"/>
      <c r="E103" s="33"/>
      <c r="F103" s="33"/>
      <c r="G103" s="33"/>
      <c r="H103" s="33"/>
      <c r="I103" s="33"/>
    </row>
    <row r="104" spans="1:2" ht="15">
      <c r="A104" s="59" t="s">
        <v>987</v>
      </c>
      <c r="B104" s="97"/>
    </row>
    <row r="105" spans="1:2" ht="30">
      <c r="A105" s="59" t="s">
        <v>810</v>
      </c>
      <c r="B105" s="145">
        <v>0</v>
      </c>
    </row>
    <row r="106" spans="1:9" ht="30">
      <c r="A106" s="59" t="s">
        <v>811</v>
      </c>
      <c r="B106" s="145">
        <v>0</v>
      </c>
      <c r="C106" s="71"/>
      <c r="D106" s="71"/>
      <c r="E106" s="71"/>
      <c r="F106" s="71"/>
      <c r="G106" s="71"/>
      <c r="H106" s="71"/>
      <c r="I106" s="71"/>
    </row>
    <row r="107" spans="1:9" ht="30">
      <c r="A107" s="59" t="s">
        <v>812</v>
      </c>
      <c r="B107" s="145">
        <v>0</v>
      </c>
      <c r="C107" s="58"/>
      <c r="D107" s="58"/>
      <c r="E107" s="58"/>
      <c r="F107" s="58"/>
      <c r="G107" s="58"/>
      <c r="H107" s="58"/>
      <c r="I107" s="58"/>
    </row>
    <row r="108" spans="1:2" ht="30">
      <c r="A108" s="59" t="s">
        <v>349</v>
      </c>
      <c r="B108" s="145">
        <v>0</v>
      </c>
    </row>
    <row r="109" spans="1:2" ht="15" hidden="1">
      <c r="A109" s="59"/>
      <c r="B109" s="146">
        <f>(B110*0.2)+(B112*0.8)</f>
        <v>0</v>
      </c>
    </row>
    <row r="110" spans="1:2" ht="45">
      <c r="A110" s="59" t="s">
        <v>350</v>
      </c>
      <c r="B110" s="145">
        <v>0</v>
      </c>
    </row>
    <row r="111" ht="15">
      <c r="A111" s="60" t="s">
        <v>989</v>
      </c>
    </row>
    <row r="112" spans="1:9" ht="30">
      <c r="A112" s="60" t="s">
        <v>351</v>
      </c>
      <c r="B112" s="145">
        <v>0</v>
      </c>
      <c r="C112" s="58"/>
      <c r="D112" s="58"/>
      <c r="E112" s="58"/>
      <c r="F112" s="58"/>
      <c r="G112" s="58"/>
      <c r="H112" s="58"/>
      <c r="I112" s="58"/>
    </row>
  </sheetData>
  <sheetProtection password="C1CD" sheet="1" objects="1" scenarios="1"/>
  <dataValidations count="1">
    <dataValidation type="whole" allowBlank="1" showErrorMessage="1" promptTitle="ERROR" prompt="Valor solo puede ser 0 o 1!" errorTitle="ERROR" error="Valor solo puede ser 0 o 1!" sqref="B6:B8 B11:B16 B19:B26 B29:B30 B112 B40:B44 B110 B52 B55:B57 B59 B61 B66 B68 B70:B72 B38 B82:B83 B86:B90 B93:B94 B99:B102 B80 B35:B36 B75:B78 B105:B108 B47:B48 B50">
      <formula1>0</formula1>
      <formula2>1</formula2>
    </dataValidation>
  </dataValidation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I124"/>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30">
      <c r="A1" s="73" t="s">
        <v>184</v>
      </c>
    </row>
    <row r="2" spans="1:2" s="53" customFormat="1" ht="14.25">
      <c r="A2" s="51" t="s">
        <v>758</v>
      </c>
      <c r="B2" s="74">
        <f>(B3+B60+B88+B114)/4</f>
        <v>0</v>
      </c>
    </row>
    <row r="3" spans="1:2" s="53" customFormat="1" ht="14.25">
      <c r="A3" s="54" t="s">
        <v>959</v>
      </c>
      <c r="B3" s="75">
        <f>(B4+B17+B30+B54)/4</f>
        <v>0</v>
      </c>
    </row>
    <row r="4" spans="1:9" s="77" customFormat="1" ht="30">
      <c r="A4" s="56" t="s">
        <v>352</v>
      </c>
      <c r="B4" s="76">
        <f>(B6+B7+B8+B9+B16)/5</f>
        <v>0</v>
      </c>
      <c r="C4" s="58"/>
      <c r="D4" s="58"/>
      <c r="E4" s="58"/>
      <c r="F4" s="58"/>
      <c r="G4" s="58"/>
      <c r="H4" s="58"/>
      <c r="I4" s="58"/>
    </row>
    <row r="5" spans="1:9" s="79" customFormat="1" ht="15">
      <c r="A5" s="59" t="s">
        <v>766</v>
      </c>
      <c r="B5" s="78"/>
      <c r="C5" s="58"/>
      <c r="D5" s="58"/>
      <c r="E5" s="58"/>
      <c r="F5" s="58"/>
      <c r="G5" s="58"/>
      <c r="H5" s="58"/>
      <c r="I5" s="58"/>
    </row>
    <row r="6" spans="1:9" s="79" customFormat="1" ht="15">
      <c r="A6" s="59" t="s">
        <v>960</v>
      </c>
      <c r="B6" s="145">
        <v>0</v>
      </c>
      <c r="C6" s="58"/>
      <c r="D6" s="58"/>
      <c r="E6" s="58"/>
      <c r="F6" s="58"/>
      <c r="G6" s="58"/>
      <c r="H6" s="58"/>
      <c r="I6" s="58"/>
    </row>
    <row r="7" spans="1:9" s="79" customFormat="1" ht="30">
      <c r="A7" s="59" t="s">
        <v>961</v>
      </c>
      <c r="B7" s="145">
        <v>0</v>
      </c>
      <c r="C7" s="33"/>
      <c r="D7" s="33"/>
      <c r="E7" s="33"/>
      <c r="F7" s="33"/>
      <c r="G7" s="33"/>
      <c r="H7" s="33"/>
      <c r="I7" s="33"/>
    </row>
    <row r="8" spans="1:9" s="79" customFormat="1" ht="30">
      <c r="A8" s="59" t="s">
        <v>962</v>
      </c>
      <c r="B8" s="145">
        <v>0</v>
      </c>
      <c r="C8" s="33"/>
      <c r="D8" s="33"/>
      <c r="E8" s="33"/>
      <c r="F8" s="33"/>
      <c r="G8" s="33"/>
      <c r="H8" s="33"/>
      <c r="I8" s="33"/>
    </row>
    <row r="9" spans="1:9" s="79" customFormat="1" ht="15" hidden="1">
      <c r="A9" s="59"/>
      <c r="B9" s="78">
        <f>(B10*0.2)+(B11*0.8)</f>
        <v>0</v>
      </c>
      <c r="C9" s="33"/>
      <c r="D9" s="33"/>
      <c r="E9" s="33"/>
      <c r="F9" s="33"/>
      <c r="G9" s="33"/>
      <c r="H9" s="33"/>
      <c r="I9" s="33"/>
    </row>
    <row r="10" spans="1:9" s="79" customFormat="1" ht="15">
      <c r="A10" s="59" t="s">
        <v>746</v>
      </c>
      <c r="B10" s="145">
        <v>0</v>
      </c>
      <c r="C10" s="33"/>
      <c r="D10" s="33"/>
      <c r="E10" s="33"/>
      <c r="F10" s="33"/>
      <c r="G10" s="33"/>
      <c r="H10" s="33"/>
      <c r="I10" s="33"/>
    </row>
    <row r="11" spans="1:2" ht="15">
      <c r="A11" s="60" t="s">
        <v>1051</v>
      </c>
      <c r="B11" s="25">
        <f>SUM(B12:B15)/4</f>
        <v>0</v>
      </c>
    </row>
    <row r="12" spans="1:2" ht="15">
      <c r="A12" s="60" t="s">
        <v>749</v>
      </c>
      <c r="B12" s="145">
        <v>0</v>
      </c>
    </row>
    <row r="13" spans="1:2" ht="15">
      <c r="A13" s="60" t="s">
        <v>750</v>
      </c>
      <c r="B13" s="145">
        <v>0</v>
      </c>
    </row>
    <row r="14" spans="1:2" ht="15">
      <c r="A14" s="60" t="s">
        <v>747</v>
      </c>
      <c r="B14" s="145">
        <v>0</v>
      </c>
    </row>
    <row r="15" spans="1:2" ht="15">
      <c r="A15" s="60" t="s">
        <v>748</v>
      </c>
      <c r="B15" s="145">
        <v>0</v>
      </c>
    </row>
    <row r="16" spans="1:2" ht="15">
      <c r="A16" s="59" t="s">
        <v>751</v>
      </c>
      <c r="B16" s="145">
        <v>0</v>
      </c>
    </row>
    <row r="17" spans="1:9" s="77" customFormat="1" ht="30">
      <c r="A17" s="56" t="s">
        <v>353</v>
      </c>
      <c r="B17" s="76">
        <f>SUM(B19:B29)/11</f>
        <v>0</v>
      </c>
      <c r="C17" s="33"/>
      <c r="D17" s="33"/>
      <c r="E17" s="33"/>
      <c r="F17" s="33"/>
      <c r="G17" s="33"/>
      <c r="H17" s="33"/>
      <c r="I17" s="33"/>
    </row>
    <row r="18" spans="1:2" ht="15">
      <c r="A18" s="59" t="s">
        <v>172</v>
      </c>
      <c r="B18" s="78"/>
    </row>
    <row r="19" spans="1:2" ht="30">
      <c r="A19" s="59" t="s">
        <v>354</v>
      </c>
      <c r="B19" s="145">
        <v>0</v>
      </c>
    </row>
    <row r="20" spans="1:2" ht="15">
      <c r="A20" s="59" t="s">
        <v>355</v>
      </c>
      <c r="B20" s="145">
        <v>0</v>
      </c>
    </row>
    <row r="21" spans="1:2" ht="30">
      <c r="A21" s="59" t="s">
        <v>752</v>
      </c>
      <c r="B21" s="145">
        <v>0</v>
      </c>
    </row>
    <row r="22" spans="1:2" ht="15">
      <c r="A22" s="59" t="s">
        <v>356</v>
      </c>
      <c r="B22" s="145">
        <v>0</v>
      </c>
    </row>
    <row r="23" spans="1:9" ht="15">
      <c r="A23" s="59" t="s">
        <v>1138</v>
      </c>
      <c r="B23" s="145">
        <v>0</v>
      </c>
      <c r="C23" s="58"/>
      <c r="D23" s="58"/>
      <c r="E23" s="58"/>
      <c r="F23" s="58"/>
      <c r="G23" s="58"/>
      <c r="H23" s="58"/>
      <c r="I23" s="58"/>
    </row>
    <row r="24" spans="1:9" ht="15">
      <c r="A24" s="59" t="s">
        <v>1139</v>
      </c>
      <c r="B24" s="145">
        <v>0</v>
      </c>
      <c r="C24" s="58"/>
      <c r="D24" s="58"/>
      <c r="E24" s="58"/>
      <c r="F24" s="58"/>
      <c r="G24" s="58"/>
      <c r="H24" s="58"/>
      <c r="I24" s="58"/>
    </row>
    <row r="25" spans="1:2" ht="15">
      <c r="A25" s="59" t="s">
        <v>1140</v>
      </c>
      <c r="B25" s="145">
        <v>0</v>
      </c>
    </row>
    <row r="26" spans="1:2" ht="15">
      <c r="A26" s="59" t="s">
        <v>787</v>
      </c>
      <c r="B26" s="145">
        <v>0</v>
      </c>
    </row>
    <row r="27" spans="1:2" ht="15">
      <c r="A27" s="59" t="s">
        <v>310</v>
      </c>
      <c r="B27" s="145">
        <v>0</v>
      </c>
    </row>
    <row r="28" spans="1:2" ht="15">
      <c r="A28" s="59" t="s">
        <v>311</v>
      </c>
      <c r="B28" s="145">
        <v>0</v>
      </c>
    </row>
    <row r="29" spans="1:2" ht="43.5" customHeight="1">
      <c r="A29" s="59" t="s">
        <v>312</v>
      </c>
      <c r="B29" s="145">
        <v>0</v>
      </c>
    </row>
    <row r="30" spans="1:9" s="77" customFormat="1" ht="15">
      <c r="A30" s="56" t="s">
        <v>313</v>
      </c>
      <c r="B30" s="78">
        <f>SUM(B32:B50)/19</f>
        <v>0</v>
      </c>
      <c r="C30" s="33"/>
      <c r="D30" s="33"/>
      <c r="E30" s="33"/>
      <c r="F30" s="33"/>
      <c r="G30" s="33"/>
      <c r="H30" s="33"/>
      <c r="I30" s="33"/>
    </row>
    <row r="31" spans="1:2" ht="15">
      <c r="A31" s="59" t="s">
        <v>314</v>
      </c>
      <c r="B31" s="78"/>
    </row>
    <row r="32" spans="1:2" ht="15">
      <c r="A32" s="59" t="s">
        <v>315</v>
      </c>
      <c r="B32" s="145">
        <v>0</v>
      </c>
    </row>
    <row r="33" spans="1:2" ht="15">
      <c r="A33" s="59" t="s">
        <v>316</v>
      </c>
      <c r="B33" s="145">
        <v>0</v>
      </c>
    </row>
    <row r="34" spans="1:2" ht="15">
      <c r="A34" s="59" t="s">
        <v>317</v>
      </c>
      <c r="B34" s="145">
        <v>0</v>
      </c>
    </row>
    <row r="35" spans="1:9" ht="15">
      <c r="A35" s="59" t="s">
        <v>318</v>
      </c>
      <c r="B35" s="145">
        <v>0</v>
      </c>
      <c r="C35" s="58"/>
      <c r="D35" s="58"/>
      <c r="E35" s="58"/>
      <c r="F35" s="58"/>
      <c r="G35" s="58"/>
      <c r="H35" s="58"/>
      <c r="I35" s="58"/>
    </row>
    <row r="36" spans="1:9" ht="15">
      <c r="A36" s="59" t="s">
        <v>319</v>
      </c>
      <c r="B36" s="145">
        <v>0</v>
      </c>
      <c r="C36" s="58"/>
      <c r="D36" s="58"/>
      <c r="E36" s="58"/>
      <c r="F36" s="58"/>
      <c r="G36" s="58"/>
      <c r="H36" s="58"/>
      <c r="I36" s="58"/>
    </row>
    <row r="37" spans="1:2" ht="15">
      <c r="A37" s="59" t="s">
        <v>320</v>
      </c>
      <c r="B37" s="145">
        <v>0</v>
      </c>
    </row>
    <row r="38" spans="1:2" ht="15">
      <c r="A38" s="59" t="s">
        <v>321</v>
      </c>
      <c r="B38" s="145">
        <v>0</v>
      </c>
    </row>
    <row r="39" spans="1:2" ht="15">
      <c r="A39" s="59" t="s">
        <v>322</v>
      </c>
      <c r="B39" s="145">
        <v>0</v>
      </c>
    </row>
    <row r="40" spans="1:2" ht="15">
      <c r="A40" s="59" t="s">
        <v>323</v>
      </c>
      <c r="B40" s="145">
        <v>0</v>
      </c>
    </row>
    <row r="41" spans="1:2" ht="15">
      <c r="A41" s="59" t="s">
        <v>324</v>
      </c>
      <c r="B41" s="145">
        <v>0</v>
      </c>
    </row>
    <row r="42" spans="1:2" ht="15">
      <c r="A42" s="59" t="s">
        <v>325</v>
      </c>
      <c r="B42" s="145">
        <v>0</v>
      </c>
    </row>
    <row r="43" spans="1:2" ht="15">
      <c r="A43" s="59" t="s">
        <v>753</v>
      </c>
      <c r="B43" s="145">
        <v>0</v>
      </c>
    </row>
    <row r="44" spans="1:2" ht="15">
      <c r="A44" s="59" t="s">
        <v>326</v>
      </c>
      <c r="B44" s="145">
        <v>0</v>
      </c>
    </row>
    <row r="45" spans="1:2" ht="15">
      <c r="A45" s="59" t="s">
        <v>327</v>
      </c>
      <c r="B45" s="145">
        <v>0</v>
      </c>
    </row>
    <row r="46" spans="1:2" ht="15">
      <c r="A46" s="59" t="s">
        <v>328</v>
      </c>
      <c r="B46" s="145">
        <v>0</v>
      </c>
    </row>
    <row r="47" spans="1:9" ht="15">
      <c r="A47" s="59" t="s">
        <v>329</v>
      </c>
      <c r="B47" s="145">
        <v>0</v>
      </c>
      <c r="C47" s="58"/>
      <c r="D47" s="58"/>
      <c r="E47" s="58"/>
      <c r="F47" s="58"/>
      <c r="G47" s="58"/>
      <c r="H47" s="58"/>
      <c r="I47" s="58"/>
    </row>
    <row r="48" spans="1:9" ht="15">
      <c r="A48" s="59" t="s">
        <v>330</v>
      </c>
      <c r="B48" s="145">
        <v>0</v>
      </c>
      <c r="C48" s="58"/>
      <c r="D48" s="58"/>
      <c r="E48" s="58"/>
      <c r="F48" s="58"/>
      <c r="G48" s="58"/>
      <c r="H48" s="58"/>
      <c r="I48" s="58"/>
    </row>
    <row r="49" spans="1:2" ht="45">
      <c r="A49" s="59" t="s">
        <v>331</v>
      </c>
      <c r="B49" s="145">
        <v>0</v>
      </c>
    </row>
    <row r="50" spans="1:2" ht="15" hidden="1">
      <c r="A50" s="59"/>
      <c r="B50" s="49">
        <f>(B51*0.2)+(B53*0.8)</f>
        <v>0</v>
      </c>
    </row>
    <row r="51" spans="1:2" ht="30">
      <c r="A51" s="59" t="s">
        <v>332</v>
      </c>
      <c r="B51" s="145">
        <v>0</v>
      </c>
    </row>
    <row r="52" ht="15">
      <c r="A52" s="60" t="s">
        <v>989</v>
      </c>
    </row>
    <row r="53" spans="1:2" ht="30">
      <c r="A53" s="60" t="s">
        <v>333</v>
      </c>
      <c r="B53" s="145">
        <v>0</v>
      </c>
    </row>
    <row r="54" spans="1:9" s="77" customFormat="1" ht="30">
      <c r="A54" s="56" t="s">
        <v>334</v>
      </c>
      <c r="B54" s="76">
        <f>SUM(B56:B58)/3</f>
        <v>0</v>
      </c>
      <c r="C54" s="33"/>
      <c r="D54" s="33"/>
      <c r="E54" s="33"/>
      <c r="F54" s="33"/>
      <c r="G54" s="33"/>
      <c r="H54" s="33"/>
      <c r="I54" s="33"/>
    </row>
    <row r="55" spans="1:2" ht="15">
      <c r="A55" s="59" t="s">
        <v>172</v>
      </c>
      <c r="B55" s="78"/>
    </row>
    <row r="56" spans="1:2" ht="15">
      <c r="A56" s="59" t="s">
        <v>335</v>
      </c>
      <c r="B56" s="145">
        <v>0</v>
      </c>
    </row>
    <row r="57" spans="1:2" ht="30">
      <c r="A57" s="59" t="s">
        <v>336</v>
      </c>
      <c r="B57" s="145">
        <v>0</v>
      </c>
    </row>
    <row r="58" spans="1:9" ht="30">
      <c r="A58" s="59" t="s">
        <v>617</v>
      </c>
      <c r="B58" s="145">
        <v>0</v>
      </c>
      <c r="C58" s="53"/>
      <c r="D58" s="53"/>
      <c r="E58" s="53"/>
      <c r="F58" s="53"/>
      <c r="G58" s="53"/>
      <c r="H58" s="53"/>
      <c r="I58" s="53"/>
    </row>
    <row r="59" spans="2:9" ht="15">
      <c r="B59" s="103"/>
      <c r="C59" s="58"/>
      <c r="D59" s="58"/>
      <c r="E59" s="58"/>
      <c r="F59" s="58"/>
      <c r="G59" s="58"/>
      <c r="H59" s="58"/>
      <c r="I59" s="58"/>
    </row>
    <row r="60" spans="1:9" s="81" customFormat="1" ht="28.5">
      <c r="A60" s="54" t="s">
        <v>754</v>
      </c>
      <c r="B60" s="75">
        <f>(B61+B70+B80)/3</f>
        <v>0</v>
      </c>
      <c r="C60" s="33"/>
      <c r="D60" s="33"/>
      <c r="E60" s="33"/>
      <c r="F60" s="33"/>
      <c r="G60" s="33"/>
      <c r="H60" s="33"/>
      <c r="I60" s="33"/>
    </row>
    <row r="61" spans="1:9" s="77" customFormat="1" ht="30">
      <c r="A61" s="56" t="s">
        <v>618</v>
      </c>
      <c r="B61" s="76">
        <f>(B63+B64)/2</f>
        <v>0</v>
      </c>
      <c r="C61" s="33"/>
      <c r="D61" s="33"/>
      <c r="E61" s="33"/>
      <c r="F61" s="33"/>
      <c r="G61" s="33"/>
      <c r="H61" s="33"/>
      <c r="I61" s="33"/>
    </row>
    <row r="62" spans="1:2" ht="15">
      <c r="A62" s="59" t="s">
        <v>788</v>
      </c>
      <c r="B62" s="78"/>
    </row>
    <row r="63" spans="1:2" ht="15">
      <c r="A63" s="59" t="s">
        <v>619</v>
      </c>
      <c r="B63" s="145">
        <v>0</v>
      </c>
    </row>
    <row r="64" spans="1:2" ht="15" hidden="1">
      <c r="A64" s="59"/>
      <c r="B64" s="25">
        <f>(B65*0.2)+(B66*0.8)</f>
        <v>0</v>
      </c>
    </row>
    <row r="65" spans="1:9" ht="30">
      <c r="A65" s="59" t="s">
        <v>620</v>
      </c>
      <c r="B65" s="145">
        <v>0</v>
      </c>
      <c r="C65" s="58"/>
      <c r="D65" s="58"/>
      <c r="E65" s="58"/>
      <c r="F65" s="58"/>
      <c r="G65" s="58"/>
      <c r="H65" s="58"/>
      <c r="I65" s="58"/>
    </row>
    <row r="66" spans="1:2" ht="15">
      <c r="A66" s="104" t="s">
        <v>789</v>
      </c>
      <c r="B66" s="18">
        <f>SUM(B67:B69)/3</f>
        <v>0</v>
      </c>
    </row>
    <row r="67" spans="1:2" ht="15">
      <c r="A67" s="104" t="s">
        <v>1030</v>
      </c>
      <c r="B67" s="145">
        <v>0</v>
      </c>
    </row>
    <row r="68" spans="1:2" ht="15">
      <c r="A68" s="104" t="s">
        <v>1031</v>
      </c>
      <c r="B68" s="145">
        <v>0</v>
      </c>
    </row>
    <row r="69" spans="1:2" ht="15">
      <c r="A69" s="104" t="s">
        <v>1032</v>
      </c>
      <c r="B69" s="145">
        <v>0</v>
      </c>
    </row>
    <row r="70" spans="1:9" s="77" customFormat="1" ht="30">
      <c r="A70" s="56" t="s">
        <v>621</v>
      </c>
      <c r="B70" s="76">
        <f>SUM(B72:B79)/8</f>
        <v>0</v>
      </c>
      <c r="C70" s="33"/>
      <c r="D70" s="33"/>
      <c r="E70" s="33"/>
      <c r="F70" s="33"/>
      <c r="G70" s="33"/>
      <c r="H70" s="33"/>
      <c r="I70" s="33"/>
    </row>
    <row r="71" spans="1:2" ht="15">
      <c r="A71" s="59" t="s">
        <v>767</v>
      </c>
      <c r="B71" s="78"/>
    </row>
    <row r="72" spans="1:2" ht="15">
      <c r="A72" s="59" t="s">
        <v>622</v>
      </c>
      <c r="B72" s="145">
        <v>0</v>
      </c>
    </row>
    <row r="73" spans="1:9" ht="15">
      <c r="A73" s="59" t="s">
        <v>623</v>
      </c>
      <c r="B73" s="145">
        <v>0</v>
      </c>
      <c r="C73" s="53"/>
      <c r="D73" s="53"/>
      <c r="E73" s="53"/>
      <c r="F73" s="53"/>
      <c r="G73" s="53"/>
      <c r="H73" s="53"/>
      <c r="I73" s="53"/>
    </row>
    <row r="74" spans="1:9" ht="15">
      <c r="A74" s="59" t="s">
        <v>624</v>
      </c>
      <c r="B74" s="145">
        <v>0</v>
      </c>
      <c r="C74" s="58"/>
      <c r="D74" s="58"/>
      <c r="E74" s="58"/>
      <c r="F74" s="58"/>
      <c r="G74" s="58"/>
      <c r="H74" s="58"/>
      <c r="I74" s="58"/>
    </row>
    <row r="75" spans="1:2" ht="15">
      <c r="A75" s="59" t="s">
        <v>625</v>
      </c>
      <c r="B75" s="145">
        <v>0</v>
      </c>
    </row>
    <row r="76" spans="1:2" ht="15">
      <c r="A76" s="59" t="s">
        <v>626</v>
      </c>
      <c r="B76" s="145">
        <v>0</v>
      </c>
    </row>
    <row r="77" spans="1:2" ht="30">
      <c r="A77" s="59" t="s">
        <v>627</v>
      </c>
      <c r="B77" s="145">
        <v>0</v>
      </c>
    </row>
    <row r="78" spans="1:2" ht="30">
      <c r="A78" s="59" t="s">
        <v>196</v>
      </c>
      <c r="B78" s="145">
        <v>0</v>
      </c>
    </row>
    <row r="79" spans="1:2" ht="30">
      <c r="A79" s="59" t="s">
        <v>669</v>
      </c>
      <c r="B79" s="145">
        <v>0</v>
      </c>
    </row>
    <row r="80" spans="1:9" s="77" customFormat="1" ht="45">
      <c r="A80" s="56" t="s">
        <v>511</v>
      </c>
      <c r="B80" s="76">
        <f>B81</f>
        <v>0</v>
      </c>
      <c r="C80" s="33"/>
      <c r="D80" s="33"/>
      <c r="E80" s="33"/>
      <c r="F80" s="33"/>
      <c r="G80" s="33"/>
      <c r="H80" s="33"/>
      <c r="I80" s="33"/>
    </row>
    <row r="81" spans="1:2" ht="15">
      <c r="A81" s="59" t="s">
        <v>538</v>
      </c>
      <c r="B81" s="25">
        <f>(B82*0.2)+(B83*0.8)</f>
        <v>0</v>
      </c>
    </row>
    <row r="82" spans="1:2" ht="15">
      <c r="A82" s="59" t="s">
        <v>512</v>
      </c>
      <c r="B82" s="145">
        <v>0</v>
      </c>
    </row>
    <row r="83" spans="1:2" ht="15">
      <c r="A83" s="104" t="s">
        <v>790</v>
      </c>
      <c r="B83" s="18">
        <f>SUM(B84:B86)/3</f>
        <v>0</v>
      </c>
    </row>
    <row r="84" spans="1:2" ht="15">
      <c r="A84" s="104" t="s">
        <v>791</v>
      </c>
      <c r="B84" s="145">
        <v>0</v>
      </c>
    </row>
    <row r="85" spans="1:2" ht="15">
      <c r="A85" s="104" t="s">
        <v>1029</v>
      </c>
      <c r="B85" s="145">
        <v>0</v>
      </c>
    </row>
    <row r="86" spans="1:2" ht="15">
      <c r="A86" s="104" t="s">
        <v>1028</v>
      </c>
      <c r="B86" s="145">
        <v>0</v>
      </c>
    </row>
    <row r="87" ht="15">
      <c r="A87" s="59"/>
    </row>
    <row r="88" spans="1:9" s="81" customFormat="1" ht="15" customHeight="1">
      <c r="A88" s="54" t="s">
        <v>513</v>
      </c>
      <c r="B88" s="75">
        <f>(B89+B96)/2</f>
        <v>0</v>
      </c>
      <c r="C88" s="33"/>
      <c r="D88" s="33"/>
      <c r="E88" s="33"/>
      <c r="F88" s="33"/>
      <c r="G88" s="33"/>
      <c r="H88" s="33"/>
      <c r="I88" s="33"/>
    </row>
    <row r="89" spans="1:9" s="77" customFormat="1" ht="30">
      <c r="A89" s="56" t="s">
        <v>514</v>
      </c>
      <c r="B89" s="76">
        <f>SUM(B91:B95)/5</f>
        <v>0</v>
      </c>
      <c r="C89" s="33"/>
      <c r="D89" s="33"/>
      <c r="E89" s="33"/>
      <c r="F89" s="33"/>
      <c r="G89" s="33"/>
      <c r="H89" s="33"/>
      <c r="I89" s="33"/>
    </row>
    <row r="90" spans="1:2" ht="15">
      <c r="A90" s="59" t="s">
        <v>987</v>
      </c>
      <c r="B90" s="78"/>
    </row>
    <row r="91" spans="1:2" ht="30">
      <c r="A91" s="59" t="s">
        <v>1043</v>
      </c>
      <c r="B91" s="145">
        <v>0</v>
      </c>
    </row>
    <row r="92" spans="1:9" ht="30">
      <c r="A92" s="59" t="s">
        <v>1044</v>
      </c>
      <c r="B92" s="145">
        <v>0</v>
      </c>
      <c r="C92" s="68"/>
      <c r="D92" s="68"/>
      <c r="E92" s="68"/>
      <c r="F92" s="68"/>
      <c r="G92" s="68"/>
      <c r="H92" s="68"/>
      <c r="I92" s="68"/>
    </row>
    <row r="93" spans="1:2" ht="30">
      <c r="A93" s="59" t="s">
        <v>216</v>
      </c>
      <c r="B93" s="145">
        <v>0</v>
      </c>
    </row>
    <row r="94" spans="1:2" ht="45">
      <c r="A94" s="59" t="s">
        <v>1250</v>
      </c>
      <c r="B94" s="145">
        <v>0</v>
      </c>
    </row>
    <row r="95" spans="1:2" ht="45">
      <c r="A95" s="59" t="s">
        <v>792</v>
      </c>
      <c r="B95" s="145">
        <v>0</v>
      </c>
    </row>
    <row r="96" spans="1:9" s="77" customFormat="1" ht="30">
      <c r="A96" s="56" t="s">
        <v>1251</v>
      </c>
      <c r="B96" s="76">
        <f>(B98+B99+B100+B101+B102+B106+B107+B112)/8</f>
        <v>0</v>
      </c>
      <c r="C96" s="33"/>
      <c r="D96" s="33"/>
      <c r="E96" s="33"/>
      <c r="F96" s="33"/>
      <c r="G96" s="33"/>
      <c r="H96" s="33"/>
      <c r="I96" s="33"/>
    </row>
    <row r="97" spans="1:2" ht="15">
      <c r="A97" s="59" t="s">
        <v>987</v>
      </c>
      <c r="B97" s="78"/>
    </row>
    <row r="98" spans="1:2" ht="15">
      <c r="A98" s="59" t="s">
        <v>1252</v>
      </c>
      <c r="B98" s="145">
        <v>0</v>
      </c>
    </row>
    <row r="99" spans="1:2" ht="29.25" customHeight="1">
      <c r="A99" s="59" t="s">
        <v>103</v>
      </c>
      <c r="B99" s="145">
        <v>0</v>
      </c>
    </row>
    <row r="100" spans="1:2" ht="30">
      <c r="A100" s="59" t="s">
        <v>104</v>
      </c>
      <c r="B100" s="145">
        <v>0</v>
      </c>
    </row>
    <row r="101" spans="1:2" ht="30">
      <c r="A101" s="59" t="s">
        <v>776</v>
      </c>
      <c r="B101" s="145">
        <v>0</v>
      </c>
    </row>
    <row r="102" spans="1:9" ht="15" hidden="1">
      <c r="A102" s="59"/>
      <c r="B102" s="109">
        <f>(B103*0.2)+(B105*0.8)</f>
        <v>0</v>
      </c>
      <c r="C102" s="71"/>
      <c r="D102" s="71"/>
      <c r="E102" s="71"/>
      <c r="F102" s="71"/>
      <c r="G102" s="71"/>
      <c r="H102" s="71"/>
      <c r="I102" s="71"/>
    </row>
    <row r="103" spans="1:9" ht="30">
      <c r="A103" s="59" t="s">
        <v>777</v>
      </c>
      <c r="B103" s="145">
        <v>0</v>
      </c>
      <c r="C103" s="58"/>
      <c r="D103" s="58"/>
      <c r="E103" s="58"/>
      <c r="F103" s="58"/>
      <c r="G103" s="58"/>
      <c r="H103" s="58"/>
      <c r="I103" s="58"/>
    </row>
    <row r="104" spans="1:2" ht="15">
      <c r="A104" s="60" t="s">
        <v>108</v>
      </c>
      <c r="B104" s="78"/>
    </row>
    <row r="105" spans="1:2" ht="30">
      <c r="A105" s="60" t="s">
        <v>1060</v>
      </c>
      <c r="B105" s="145">
        <v>0</v>
      </c>
    </row>
    <row r="106" spans="1:2" ht="30">
      <c r="A106" s="59" t="s">
        <v>160</v>
      </c>
      <c r="B106" s="145">
        <v>0</v>
      </c>
    </row>
    <row r="107" spans="1:2" ht="15" hidden="1">
      <c r="A107" s="59"/>
      <c r="B107" s="109">
        <f>(B108*0.2)+(B109*0.8)</f>
        <v>0</v>
      </c>
    </row>
    <row r="108" spans="1:2" ht="30">
      <c r="A108" s="59" t="s">
        <v>156</v>
      </c>
      <c r="B108" s="145">
        <v>0</v>
      </c>
    </row>
    <row r="109" spans="1:2" ht="15">
      <c r="A109" s="60" t="s">
        <v>768</v>
      </c>
      <c r="B109" s="25">
        <f>SUM(B110:B111)/2</f>
        <v>0</v>
      </c>
    </row>
    <row r="110" spans="1:2" ht="15">
      <c r="A110" s="60" t="s">
        <v>157</v>
      </c>
      <c r="B110" s="145">
        <v>0</v>
      </c>
    </row>
    <row r="111" spans="1:2" ht="15">
      <c r="A111" s="60" t="s">
        <v>158</v>
      </c>
      <c r="B111" s="145">
        <v>0</v>
      </c>
    </row>
    <row r="112" spans="1:2" ht="45">
      <c r="A112" s="59" t="s">
        <v>159</v>
      </c>
      <c r="B112" s="145">
        <v>0</v>
      </c>
    </row>
    <row r="114" spans="1:9" s="81" customFormat="1" ht="28.5">
      <c r="A114" s="54" t="s">
        <v>1238</v>
      </c>
      <c r="B114" s="105">
        <f>SUM(B115)</f>
        <v>0</v>
      </c>
      <c r="C114" s="33"/>
      <c r="D114" s="33"/>
      <c r="E114" s="33"/>
      <c r="F114" s="33"/>
      <c r="G114" s="33"/>
      <c r="H114" s="33"/>
      <c r="I114" s="33"/>
    </row>
    <row r="115" spans="1:9" s="77" customFormat="1" ht="30">
      <c r="A115" s="56" t="s">
        <v>490</v>
      </c>
      <c r="B115" s="106">
        <f>(B116+B121+B122+B123+B124)/5</f>
        <v>0</v>
      </c>
      <c r="C115" s="33"/>
      <c r="D115" s="33"/>
      <c r="E115" s="33"/>
      <c r="F115" s="33"/>
      <c r="G115" s="33"/>
      <c r="H115" s="33"/>
      <c r="I115" s="33"/>
    </row>
    <row r="116" spans="1:2" ht="15">
      <c r="A116" s="59" t="s">
        <v>769</v>
      </c>
      <c r="B116" s="17">
        <f>(B117*0.2)+(B118*0.8)</f>
        <v>0</v>
      </c>
    </row>
    <row r="117" spans="1:2" ht="30">
      <c r="A117" s="59" t="s">
        <v>161</v>
      </c>
      <c r="B117" s="145">
        <v>0</v>
      </c>
    </row>
    <row r="118" spans="1:2" ht="15">
      <c r="A118" s="60" t="s">
        <v>108</v>
      </c>
      <c r="B118" s="17">
        <f>SUM(B119+B120)/2</f>
        <v>0</v>
      </c>
    </row>
    <row r="119" spans="1:2" ht="45">
      <c r="A119" s="60" t="s">
        <v>1033</v>
      </c>
      <c r="B119" s="145">
        <v>0</v>
      </c>
    </row>
    <row r="120" spans="1:2" ht="45">
      <c r="A120" s="60" t="s">
        <v>685</v>
      </c>
      <c r="B120" s="145">
        <v>0</v>
      </c>
    </row>
    <row r="121" spans="1:2" ht="15">
      <c r="A121" s="59" t="s">
        <v>686</v>
      </c>
      <c r="B121" s="145">
        <v>0</v>
      </c>
    </row>
    <row r="122" spans="1:2" ht="30">
      <c r="A122" s="59" t="s">
        <v>380</v>
      </c>
      <c r="B122" s="145">
        <v>0</v>
      </c>
    </row>
    <row r="123" spans="1:2" ht="15">
      <c r="A123" s="59" t="s">
        <v>381</v>
      </c>
      <c r="B123" s="145">
        <v>0</v>
      </c>
    </row>
    <row r="124" spans="1:2" ht="30">
      <c r="A124" s="59" t="s">
        <v>765</v>
      </c>
      <c r="B124" s="145">
        <v>0</v>
      </c>
    </row>
  </sheetData>
  <sheetProtection password="C1CD" sheet="1" objects="1" scenarios="1"/>
  <dataValidations count="1">
    <dataValidation type="whole" allowBlank="1" showErrorMessage="1" promptTitle="ERROR" prompt="Valor solo puede ser 0 o 1!" errorTitle="ERROR" error="Valor solo puede ser 0 o 1!" sqref="B6:B8 B10 B12:B16 B19:B29 B32:B49 B51 B53 B56:B58 B63 B65 B67:B69 B72:B79 B82 B84:B86 B91:B95 B119:B124 B103 B110:B112 B117 B98:B101 B105:B106 B108">
      <formula1>0</formula1>
      <formula2>1</formula2>
    </dataValidation>
  </dataValidation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I150"/>
  <sheetViews>
    <sheetView workbookViewId="0" topLeftCell="A1">
      <selection activeCell="D2" sqref="D2:H13"/>
    </sheetView>
  </sheetViews>
  <sheetFormatPr defaultColWidth="9.140625" defaultRowHeight="12.75"/>
  <cols>
    <col min="1" max="1" width="80.7109375" style="31" customWidth="1"/>
    <col min="2" max="2" width="8.7109375" style="92" customWidth="1"/>
    <col min="3" max="3" width="2.7109375" style="33" customWidth="1"/>
    <col min="4" max="8" width="9.7109375" style="33" customWidth="1"/>
    <col min="9" max="9" width="8.8515625" style="33" customWidth="1"/>
    <col min="10" max="16384" width="9.140625" style="19" customWidth="1"/>
  </cols>
  <sheetData>
    <row r="1" ht="15">
      <c r="A1" s="73" t="s">
        <v>759</v>
      </c>
    </row>
    <row r="2" spans="1:2" s="53" customFormat="1" ht="14.25">
      <c r="A2" s="51" t="s">
        <v>760</v>
      </c>
      <c r="B2" s="93">
        <f>(B3+B62+B99+B111+B135)/5</f>
        <v>0</v>
      </c>
    </row>
    <row r="3" spans="1:2" s="53" customFormat="1" ht="14.25">
      <c r="A3" s="54" t="s">
        <v>770</v>
      </c>
      <c r="B3" s="94">
        <f>(B4+B23+B28)/3</f>
        <v>0</v>
      </c>
    </row>
    <row r="4" spans="1:9" s="77" customFormat="1" ht="15">
      <c r="A4" s="56" t="s">
        <v>771</v>
      </c>
      <c r="B4" s="95">
        <f>(B5+B11+B17)/3</f>
        <v>0</v>
      </c>
      <c r="C4" s="58"/>
      <c r="D4" s="58"/>
      <c r="E4" s="58"/>
      <c r="F4" s="58"/>
      <c r="G4" s="58"/>
      <c r="H4" s="58"/>
      <c r="I4" s="58"/>
    </row>
    <row r="5" spans="1:9" s="79" customFormat="1" ht="15">
      <c r="A5" s="59" t="s">
        <v>772</v>
      </c>
      <c r="B5" s="96">
        <f>(B6*0.2)+(B7*0.8)</f>
        <v>0</v>
      </c>
      <c r="C5" s="58"/>
      <c r="D5" s="58"/>
      <c r="E5" s="58"/>
      <c r="F5" s="58"/>
      <c r="G5" s="58"/>
      <c r="H5" s="58"/>
      <c r="I5" s="58"/>
    </row>
    <row r="6" spans="1:9" s="79" customFormat="1" ht="30">
      <c r="A6" s="59" t="s">
        <v>162</v>
      </c>
      <c r="B6" s="145">
        <v>0</v>
      </c>
      <c r="C6" s="33"/>
      <c r="D6" s="33"/>
      <c r="E6" s="33"/>
      <c r="F6" s="33"/>
      <c r="G6" s="33"/>
      <c r="H6" s="33"/>
      <c r="I6" s="33"/>
    </row>
    <row r="7" spans="1:9" s="84" customFormat="1" ht="15">
      <c r="A7" s="60" t="s">
        <v>773</v>
      </c>
      <c r="B7" s="96">
        <f>SUM(B8:B10)/3</f>
        <v>0</v>
      </c>
      <c r="C7" s="33"/>
      <c r="D7" s="33"/>
      <c r="E7" s="33"/>
      <c r="F7" s="33"/>
      <c r="G7" s="33"/>
      <c r="H7" s="33"/>
      <c r="I7" s="33"/>
    </row>
    <row r="8" spans="1:9" s="84" customFormat="1" ht="15">
      <c r="A8" s="60" t="s">
        <v>774</v>
      </c>
      <c r="B8" s="145">
        <v>0</v>
      </c>
      <c r="C8" s="33"/>
      <c r="D8" s="33"/>
      <c r="E8" s="33"/>
      <c r="F8" s="33"/>
      <c r="G8" s="33"/>
      <c r="H8" s="33"/>
      <c r="I8" s="33"/>
    </row>
    <row r="9" spans="1:9" s="84" customFormat="1" ht="15">
      <c r="A9" s="60" t="s">
        <v>775</v>
      </c>
      <c r="B9" s="145">
        <v>0</v>
      </c>
      <c r="C9" s="33"/>
      <c r="D9" s="33"/>
      <c r="E9" s="33"/>
      <c r="F9" s="33"/>
      <c r="G9" s="33"/>
      <c r="H9" s="33"/>
      <c r="I9" s="33"/>
    </row>
    <row r="10" spans="1:9" s="84" customFormat="1" ht="15">
      <c r="A10" s="60" t="s">
        <v>716</v>
      </c>
      <c r="B10" s="145">
        <v>0</v>
      </c>
      <c r="C10" s="33"/>
      <c r="D10" s="33"/>
      <c r="E10" s="33"/>
      <c r="F10" s="33"/>
      <c r="G10" s="33"/>
      <c r="H10" s="33"/>
      <c r="I10" s="33"/>
    </row>
    <row r="11" spans="1:9" s="84" customFormat="1" ht="15" hidden="1">
      <c r="A11" s="60"/>
      <c r="B11" s="97">
        <f>(B12*0.2)+(B13*0.8)</f>
        <v>0</v>
      </c>
      <c r="C11" s="33"/>
      <c r="D11" s="33"/>
      <c r="E11" s="33"/>
      <c r="F11" s="33"/>
      <c r="G11" s="33"/>
      <c r="H11" s="33"/>
      <c r="I11" s="33"/>
    </row>
    <row r="12" spans="1:2" ht="30">
      <c r="A12" s="59" t="s">
        <v>783</v>
      </c>
      <c r="B12" s="145">
        <v>0</v>
      </c>
    </row>
    <row r="13" spans="1:9" s="84" customFormat="1" ht="15">
      <c r="A13" s="60" t="s">
        <v>717</v>
      </c>
      <c r="B13" s="96">
        <f>SUM(B14:B16)/3</f>
        <v>0</v>
      </c>
      <c r="C13" s="33"/>
      <c r="D13" s="33"/>
      <c r="E13" s="33"/>
      <c r="F13" s="33"/>
      <c r="G13" s="33"/>
      <c r="H13" s="33"/>
      <c r="I13" s="33"/>
    </row>
    <row r="14" spans="1:9" s="84" customFormat="1" ht="15">
      <c r="A14" s="60" t="s">
        <v>718</v>
      </c>
      <c r="B14" s="145">
        <v>0</v>
      </c>
      <c r="C14" s="33"/>
      <c r="D14" s="33"/>
      <c r="E14" s="33"/>
      <c r="F14" s="33"/>
      <c r="G14" s="33"/>
      <c r="H14" s="33"/>
      <c r="I14" s="33"/>
    </row>
    <row r="15" spans="1:9" s="84" customFormat="1" ht="15">
      <c r="A15" s="60" t="s">
        <v>719</v>
      </c>
      <c r="B15" s="145">
        <v>0</v>
      </c>
      <c r="C15" s="33"/>
      <c r="D15" s="33"/>
      <c r="E15" s="33"/>
      <c r="F15" s="33"/>
      <c r="G15" s="33"/>
      <c r="H15" s="33"/>
      <c r="I15" s="33"/>
    </row>
    <row r="16" spans="1:9" s="84" customFormat="1" ht="15">
      <c r="A16" s="60" t="s">
        <v>720</v>
      </c>
      <c r="B16" s="145">
        <v>0</v>
      </c>
      <c r="C16" s="33"/>
      <c r="D16" s="33"/>
      <c r="E16" s="33"/>
      <c r="F16" s="33"/>
      <c r="G16" s="33"/>
      <c r="H16" s="33"/>
      <c r="I16" s="33"/>
    </row>
    <row r="17" spans="1:9" s="84" customFormat="1" ht="15" hidden="1">
      <c r="A17" s="60"/>
      <c r="B17" s="97">
        <f>(B18*0.2)+(B19*0.8)</f>
        <v>0</v>
      </c>
      <c r="C17" s="33"/>
      <c r="D17" s="33"/>
      <c r="E17" s="33"/>
      <c r="F17" s="33"/>
      <c r="G17" s="33"/>
      <c r="H17" s="33"/>
      <c r="I17" s="33"/>
    </row>
    <row r="18" spans="1:9" s="79" customFormat="1" ht="30">
      <c r="A18" s="59" t="s">
        <v>784</v>
      </c>
      <c r="B18" s="145">
        <v>0</v>
      </c>
      <c r="C18" s="33"/>
      <c r="D18" s="33"/>
      <c r="E18" s="33"/>
      <c r="F18" s="33"/>
      <c r="G18" s="33"/>
      <c r="H18" s="33"/>
      <c r="I18" s="33"/>
    </row>
    <row r="19" spans="1:9" s="84" customFormat="1" ht="15">
      <c r="A19" s="60" t="s">
        <v>721</v>
      </c>
      <c r="B19" s="96">
        <f>SUM(B20:B22)/3</f>
        <v>0</v>
      </c>
      <c r="C19" s="33"/>
      <c r="D19" s="33"/>
      <c r="E19" s="33"/>
      <c r="F19" s="33"/>
      <c r="G19" s="33"/>
      <c r="H19" s="33"/>
      <c r="I19" s="33"/>
    </row>
    <row r="20" spans="1:9" s="84" customFormat="1" ht="15">
      <c r="A20" s="60" t="s">
        <v>722</v>
      </c>
      <c r="B20" s="145">
        <v>0</v>
      </c>
      <c r="C20" s="33"/>
      <c r="D20" s="33"/>
      <c r="E20" s="33"/>
      <c r="F20" s="33"/>
      <c r="G20" s="33"/>
      <c r="H20" s="33"/>
      <c r="I20" s="33"/>
    </row>
    <row r="21" spans="1:9" s="84" customFormat="1" ht="15">
      <c r="A21" s="60" t="s">
        <v>723</v>
      </c>
      <c r="B21" s="145">
        <v>0</v>
      </c>
      <c r="C21" s="58"/>
      <c r="D21" s="58"/>
      <c r="E21" s="58"/>
      <c r="F21" s="58"/>
      <c r="G21" s="58"/>
      <c r="H21" s="58"/>
      <c r="I21" s="58"/>
    </row>
    <row r="22" spans="1:9" s="84" customFormat="1" ht="15">
      <c r="A22" s="60" t="s">
        <v>724</v>
      </c>
      <c r="B22" s="145">
        <v>0</v>
      </c>
      <c r="C22" s="58"/>
      <c r="D22" s="58"/>
      <c r="E22" s="58"/>
      <c r="F22" s="58"/>
      <c r="G22" s="58"/>
      <c r="H22" s="58"/>
      <c r="I22" s="58"/>
    </row>
    <row r="23" spans="1:9" s="77" customFormat="1" ht="30">
      <c r="A23" s="56" t="s">
        <v>1248</v>
      </c>
      <c r="B23" s="95">
        <f>SUM(B25:B27)/3</f>
        <v>0</v>
      </c>
      <c r="C23" s="33"/>
      <c r="D23" s="33"/>
      <c r="E23" s="33"/>
      <c r="F23" s="33"/>
      <c r="G23" s="33"/>
      <c r="H23" s="33"/>
      <c r="I23" s="33"/>
    </row>
    <row r="24" spans="1:9" s="79" customFormat="1" ht="15">
      <c r="A24" s="59" t="s">
        <v>987</v>
      </c>
      <c r="B24" s="97"/>
      <c r="C24" s="33"/>
      <c r="D24" s="33"/>
      <c r="E24" s="33"/>
      <c r="F24" s="33"/>
      <c r="G24" s="33"/>
      <c r="H24" s="33"/>
      <c r="I24" s="33"/>
    </row>
    <row r="25" spans="1:9" s="79" customFormat="1" ht="16.5" customHeight="1">
      <c r="A25" s="59" t="s">
        <v>23</v>
      </c>
      <c r="B25" s="145">
        <v>0</v>
      </c>
      <c r="C25" s="33"/>
      <c r="D25" s="33"/>
      <c r="E25" s="33"/>
      <c r="F25" s="33"/>
      <c r="G25" s="33"/>
      <c r="H25" s="33"/>
      <c r="I25" s="33"/>
    </row>
    <row r="26" spans="1:9" s="79" customFormat="1" ht="15">
      <c r="A26" s="59" t="s">
        <v>24</v>
      </c>
      <c r="B26" s="145">
        <v>0</v>
      </c>
      <c r="C26" s="33"/>
      <c r="D26" s="33"/>
      <c r="E26" s="33"/>
      <c r="F26" s="33"/>
      <c r="G26" s="33"/>
      <c r="H26" s="33"/>
      <c r="I26" s="33"/>
    </row>
    <row r="27" spans="1:9" s="79" customFormat="1" ht="15">
      <c r="A27" s="59" t="s">
        <v>25</v>
      </c>
      <c r="B27" s="145">
        <v>0</v>
      </c>
      <c r="C27" s="33"/>
      <c r="D27" s="33"/>
      <c r="E27" s="33"/>
      <c r="F27" s="33"/>
      <c r="G27" s="33"/>
      <c r="H27" s="33"/>
      <c r="I27" s="33"/>
    </row>
    <row r="28" spans="1:9" s="77" customFormat="1" ht="30">
      <c r="A28" s="56" t="s">
        <v>26</v>
      </c>
      <c r="B28" s="95">
        <f>SUM(B30+B31+B32+B33+B34+B40)/6</f>
        <v>0</v>
      </c>
      <c r="C28" s="33"/>
      <c r="D28" s="33"/>
      <c r="E28" s="33"/>
      <c r="F28" s="33"/>
      <c r="G28" s="33"/>
      <c r="H28" s="33"/>
      <c r="I28" s="33"/>
    </row>
    <row r="29" spans="1:9" s="79" customFormat="1" ht="15">
      <c r="A29" s="59" t="s">
        <v>27</v>
      </c>
      <c r="B29" s="97"/>
      <c r="C29" s="33"/>
      <c r="D29" s="33"/>
      <c r="E29" s="33"/>
      <c r="F29" s="33"/>
      <c r="G29" s="33"/>
      <c r="H29" s="33"/>
      <c r="I29" s="33"/>
    </row>
    <row r="30" spans="1:9" s="79" customFormat="1" ht="15">
      <c r="A30" s="59" t="s">
        <v>28</v>
      </c>
      <c r="B30" s="145">
        <v>0</v>
      </c>
      <c r="C30" s="33"/>
      <c r="D30" s="33"/>
      <c r="E30" s="33"/>
      <c r="F30" s="33"/>
      <c r="G30" s="33"/>
      <c r="H30" s="33"/>
      <c r="I30" s="33"/>
    </row>
    <row r="31" spans="1:9" s="79" customFormat="1" ht="15">
      <c r="A31" s="59" t="s">
        <v>29</v>
      </c>
      <c r="B31" s="145">
        <v>0</v>
      </c>
      <c r="C31" s="33"/>
      <c r="D31" s="33"/>
      <c r="E31" s="33"/>
      <c r="F31" s="33"/>
      <c r="G31" s="33"/>
      <c r="H31" s="33"/>
      <c r="I31" s="33"/>
    </row>
    <row r="32" spans="1:9" s="79" customFormat="1" ht="30">
      <c r="A32" s="59" t="s">
        <v>30</v>
      </c>
      <c r="B32" s="145">
        <v>0</v>
      </c>
      <c r="C32" s="33"/>
      <c r="D32" s="33"/>
      <c r="E32" s="33"/>
      <c r="F32" s="33"/>
      <c r="G32" s="33"/>
      <c r="H32" s="33"/>
      <c r="I32" s="33"/>
    </row>
    <row r="33" spans="1:9" ht="15">
      <c r="A33" s="59" t="s">
        <v>222</v>
      </c>
      <c r="B33" s="145">
        <v>0</v>
      </c>
      <c r="C33" s="58"/>
      <c r="D33" s="58"/>
      <c r="E33" s="58"/>
      <c r="F33" s="58"/>
      <c r="G33" s="58"/>
      <c r="H33" s="58"/>
      <c r="I33" s="58"/>
    </row>
    <row r="34" spans="1:9" ht="15" hidden="1">
      <c r="A34" s="59"/>
      <c r="B34" s="97">
        <f>(B35*0.2)+(B36*0.8)</f>
        <v>0</v>
      </c>
      <c r="C34" s="58"/>
      <c r="D34" s="58"/>
      <c r="E34" s="58"/>
      <c r="F34" s="58"/>
      <c r="G34" s="58"/>
      <c r="H34" s="58"/>
      <c r="I34" s="58"/>
    </row>
    <row r="35" spans="1:2" ht="15">
      <c r="A35" s="59" t="s">
        <v>31</v>
      </c>
      <c r="B35" s="145">
        <v>0</v>
      </c>
    </row>
    <row r="36" spans="1:2" ht="15">
      <c r="A36" s="60" t="s">
        <v>1051</v>
      </c>
      <c r="B36" s="96">
        <f>(B37*0.2)+(B39*0.8)</f>
        <v>0</v>
      </c>
    </row>
    <row r="37" spans="1:2" ht="30">
      <c r="A37" s="60" t="s">
        <v>32</v>
      </c>
      <c r="B37" s="145">
        <v>0</v>
      </c>
    </row>
    <row r="38" spans="1:9" s="99" customFormat="1" ht="15">
      <c r="A38" s="83" t="s">
        <v>1051</v>
      </c>
      <c r="B38" s="97"/>
      <c r="C38" s="33"/>
      <c r="D38" s="33"/>
      <c r="E38" s="33"/>
      <c r="F38" s="33"/>
      <c r="G38" s="33"/>
      <c r="H38" s="33"/>
      <c r="I38" s="33"/>
    </row>
    <row r="39" spans="1:9" s="99" customFormat="1" ht="30" customHeight="1">
      <c r="A39" s="83" t="s">
        <v>640</v>
      </c>
      <c r="B39" s="145">
        <v>0</v>
      </c>
      <c r="C39" s="33"/>
      <c r="D39" s="33"/>
      <c r="E39" s="33"/>
      <c r="F39" s="33"/>
      <c r="G39" s="33"/>
      <c r="H39" s="33"/>
      <c r="I39" s="33"/>
    </row>
    <row r="40" spans="1:2" ht="30">
      <c r="A40" s="59" t="s">
        <v>641</v>
      </c>
      <c r="B40" s="145">
        <v>0</v>
      </c>
    </row>
    <row r="41" spans="1:9" s="77" customFormat="1" ht="45">
      <c r="A41" s="56" t="s">
        <v>642</v>
      </c>
      <c r="B41" s="95">
        <f>SUM(B43:B48)/6</f>
        <v>0</v>
      </c>
      <c r="C41" s="33"/>
      <c r="D41" s="33"/>
      <c r="E41" s="33"/>
      <c r="F41" s="33"/>
      <c r="G41" s="33"/>
      <c r="H41" s="33"/>
      <c r="I41" s="33"/>
    </row>
    <row r="42" spans="1:2" ht="15">
      <c r="A42" s="59" t="s">
        <v>643</v>
      </c>
      <c r="B42" s="97"/>
    </row>
    <row r="43" spans="1:2" ht="15">
      <c r="A43" s="59" t="s">
        <v>644</v>
      </c>
      <c r="B43" s="145">
        <v>0</v>
      </c>
    </row>
    <row r="44" spans="1:2" ht="15">
      <c r="A44" s="59" t="s">
        <v>645</v>
      </c>
      <c r="B44" s="145">
        <v>0</v>
      </c>
    </row>
    <row r="45" spans="1:9" ht="15">
      <c r="A45" s="59" t="s">
        <v>646</v>
      </c>
      <c r="B45" s="145">
        <v>0</v>
      </c>
      <c r="C45" s="58"/>
      <c r="D45" s="58"/>
      <c r="E45" s="58"/>
      <c r="F45" s="58"/>
      <c r="G45" s="58"/>
      <c r="H45" s="58"/>
      <c r="I45" s="58"/>
    </row>
    <row r="46" spans="1:9" ht="15">
      <c r="A46" s="59" t="s">
        <v>647</v>
      </c>
      <c r="B46" s="145">
        <v>0</v>
      </c>
      <c r="C46" s="58"/>
      <c r="D46" s="58"/>
      <c r="E46" s="58"/>
      <c r="F46" s="58"/>
      <c r="G46" s="58"/>
      <c r="H46" s="58"/>
      <c r="I46" s="58"/>
    </row>
    <row r="47" spans="1:2" ht="30">
      <c r="A47" s="59" t="s">
        <v>648</v>
      </c>
      <c r="B47" s="145">
        <v>0</v>
      </c>
    </row>
    <row r="48" spans="1:2" ht="15">
      <c r="A48" s="59" t="s">
        <v>793</v>
      </c>
      <c r="B48" s="145">
        <v>0</v>
      </c>
    </row>
    <row r="49" spans="1:9" s="77" customFormat="1" ht="30">
      <c r="A49" s="56" t="s">
        <v>712</v>
      </c>
      <c r="B49" s="95">
        <f>SUM(B51:B60)/10</f>
        <v>0</v>
      </c>
      <c r="C49" s="33"/>
      <c r="D49" s="33"/>
      <c r="E49" s="33"/>
      <c r="F49" s="33"/>
      <c r="G49" s="33"/>
      <c r="H49" s="33"/>
      <c r="I49" s="33"/>
    </row>
    <row r="50" spans="1:2" ht="15">
      <c r="A50" s="59" t="s">
        <v>649</v>
      </c>
      <c r="B50" s="97"/>
    </row>
    <row r="51" spans="1:2" ht="15">
      <c r="A51" s="59" t="s">
        <v>650</v>
      </c>
      <c r="B51" s="145">
        <v>0</v>
      </c>
    </row>
    <row r="52" spans="1:2" ht="15">
      <c r="A52" s="59" t="s">
        <v>651</v>
      </c>
      <c r="B52" s="145">
        <v>0</v>
      </c>
    </row>
    <row r="53" spans="1:2" ht="15">
      <c r="A53" s="59" t="s">
        <v>652</v>
      </c>
      <c r="B53" s="145">
        <v>0</v>
      </c>
    </row>
    <row r="54" spans="1:2" ht="15">
      <c r="A54" s="59" t="s">
        <v>653</v>
      </c>
      <c r="B54" s="145">
        <v>0</v>
      </c>
    </row>
    <row r="55" spans="1:2" ht="15">
      <c r="A55" s="59" t="s">
        <v>654</v>
      </c>
      <c r="B55" s="145">
        <v>0</v>
      </c>
    </row>
    <row r="56" spans="1:9" ht="15">
      <c r="A56" s="59" t="s">
        <v>655</v>
      </c>
      <c r="B56" s="145">
        <v>0</v>
      </c>
      <c r="C56" s="53"/>
      <c r="D56" s="53"/>
      <c r="E56" s="53"/>
      <c r="F56" s="53"/>
      <c r="G56" s="53"/>
      <c r="H56" s="53"/>
      <c r="I56" s="53"/>
    </row>
    <row r="57" spans="1:9" ht="15">
      <c r="A57" s="59" t="s">
        <v>656</v>
      </c>
      <c r="B57" s="145">
        <v>0</v>
      </c>
      <c r="C57" s="58"/>
      <c r="D57" s="58"/>
      <c r="E57" s="58"/>
      <c r="F57" s="58"/>
      <c r="G57" s="58"/>
      <c r="H57" s="58"/>
      <c r="I57" s="58"/>
    </row>
    <row r="58" spans="1:2" ht="15">
      <c r="A58" s="59" t="s">
        <v>657</v>
      </c>
      <c r="B58" s="145">
        <v>0</v>
      </c>
    </row>
    <row r="59" spans="1:2" ht="15">
      <c r="A59" s="59" t="s">
        <v>658</v>
      </c>
      <c r="B59" s="145">
        <v>0</v>
      </c>
    </row>
    <row r="60" spans="1:2" ht="15">
      <c r="A60" s="59" t="s">
        <v>659</v>
      </c>
      <c r="B60" s="145">
        <v>0</v>
      </c>
    </row>
    <row r="61" ht="15">
      <c r="B61" s="97"/>
    </row>
    <row r="62" spans="1:9" s="81" customFormat="1" ht="14.25">
      <c r="A62" s="54" t="s">
        <v>660</v>
      </c>
      <c r="B62" s="94">
        <f>(B63+B80+B91)/3</f>
        <v>0</v>
      </c>
      <c r="C62" s="58"/>
      <c r="D62" s="58"/>
      <c r="E62" s="58"/>
      <c r="F62" s="58"/>
      <c r="G62" s="58"/>
      <c r="H62" s="58"/>
      <c r="I62" s="58"/>
    </row>
    <row r="63" spans="1:9" s="77" customFormat="1" ht="30">
      <c r="A63" s="56" t="s">
        <v>661</v>
      </c>
      <c r="B63" s="95">
        <f>(B65+B69+B70+B71+B72+B73+B74+B75+B76)/9</f>
        <v>0</v>
      </c>
      <c r="C63" s="33"/>
      <c r="D63" s="33"/>
      <c r="E63" s="33"/>
      <c r="F63" s="33"/>
      <c r="G63" s="33"/>
      <c r="H63" s="33"/>
      <c r="I63" s="33"/>
    </row>
    <row r="64" spans="1:2" ht="15">
      <c r="A64" s="59" t="s">
        <v>987</v>
      </c>
      <c r="B64" s="97"/>
    </row>
    <row r="65" spans="1:2" ht="13.5" customHeight="1" hidden="1">
      <c r="A65" s="59"/>
      <c r="B65" s="97">
        <f>(B66*0.2)+(B68*0.8)</f>
        <v>0</v>
      </c>
    </row>
    <row r="66" spans="1:2" ht="30">
      <c r="A66" s="59" t="s">
        <v>135</v>
      </c>
      <c r="B66" s="145">
        <v>0</v>
      </c>
    </row>
    <row r="67" spans="1:2" ht="15">
      <c r="A67" s="60" t="s">
        <v>989</v>
      </c>
      <c r="B67" s="97"/>
    </row>
    <row r="68" spans="1:2" ht="30">
      <c r="A68" s="60" t="s">
        <v>662</v>
      </c>
      <c r="B68" s="145">
        <v>0</v>
      </c>
    </row>
    <row r="69" spans="1:2" ht="45">
      <c r="A69" s="59" t="s">
        <v>1132</v>
      </c>
      <c r="B69" s="145">
        <v>0</v>
      </c>
    </row>
    <row r="70" spans="1:9" ht="30">
      <c r="A70" s="59" t="s">
        <v>1133</v>
      </c>
      <c r="B70" s="145">
        <v>0</v>
      </c>
      <c r="C70" s="53"/>
      <c r="D70" s="53"/>
      <c r="E70" s="53"/>
      <c r="F70" s="53"/>
      <c r="G70" s="53"/>
      <c r="H70" s="53"/>
      <c r="I70" s="53"/>
    </row>
    <row r="71" spans="1:9" ht="30">
      <c r="A71" s="59" t="s">
        <v>713</v>
      </c>
      <c r="B71" s="145">
        <v>0</v>
      </c>
      <c r="C71" s="58"/>
      <c r="D71" s="58"/>
      <c r="E71" s="58"/>
      <c r="F71" s="58"/>
      <c r="G71" s="58"/>
      <c r="H71" s="58"/>
      <c r="I71" s="58"/>
    </row>
    <row r="72" spans="1:2" ht="30">
      <c r="A72" s="59" t="s">
        <v>1134</v>
      </c>
      <c r="B72" s="145">
        <v>0</v>
      </c>
    </row>
    <row r="73" spans="1:2" ht="45">
      <c r="A73" s="59" t="s">
        <v>223</v>
      </c>
      <c r="B73" s="145">
        <v>0</v>
      </c>
    </row>
    <row r="74" spans="1:2" ht="30">
      <c r="A74" s="59" t="s">
        <v>1135</v>
      </c>
      <c r="B74" s="145">
        <v>0</v>
      </c>
    </row>
    <row r="75" spans="1:2" ht="45">
      <c r="A75" s="59" t="s">
        <v>224</v>
      </c>
      <c r="B75" s="145">
        <v>0</v>
      </c>
    </row>
    <row r="76" spans="1:2" ht="15" hidden="1">
      <c r="A76" s="59"/>
      <c r="B76" s="97">
        <f>(B77*0.2)+(B79*0.8)</f>
        <v>0</v>
      </c>
    </row>
    <row r="77" spans="1:2" ht="30">
      <c r="A77" s="59" t="s">
        <v>1136</v>
      </c>
      <c r="B77" s="145">
        <v>0</v>
      </c>
    </row>
    <row r="78" spans="1:2" ht="15">
      <c r="A78" s="60" t="s">
        <v>532</v>
      </c>
      <c r="B78" s="97"/>
    </row>
    <row r="79" spans="1:2" ht="15">
      <c r="A79" s="60" t="s">
        <v>1137</v>
      </c>
      <c r="B79" s="145">
        <v>0</v>
      </c>
    </row>
    <row r="80" spans="1:9" s="77" customFormat="1" ht="30">
      <c r="A80" s="56" t="s">
        <v>438</v>
      </c>
      <c r="B80" s="95">
        <f>(B82+B83+B88+B89+B90)/5</f>
        <v>0</v>
      </c>
      <c r="C80" s="58"/>
      <c r="D80" s="58"/>
      <c r="E80" s="58"/>
      <c r="F80" s="58"/>
      <c r="G80" s="58"/>
      <c r="H80" s="58"/>
      <c r="I80" s="58"/>
    </row>
    <row r="81" spans="1:2" ht="15">
      <c r="A81" s="59" t="s">
        <v>987</v>
      </c>
      <c r="B81" s="97"/>
    </row>
    <row r="82" spans="1:2" ht="30">
      <c r="A82" s="59" t="s">
        <v>439</v>
      </c>
      <c r="B82" s="145">
        <v>0</v>
      </c>
    </row>
    <row r="83" spans="1:2" ht="15" hidden="1">
      <c r="A83" s="59"/>
      <c r="B83" s="97">
        <f>(B84*0.2)+(B85*0.8)</f>
        <v>0</v>
      </c>
    </row>
    <row r="84" spans="1:2" ht="30">
      <c r="A84" s="59" t="s">
        <v>440</v>
      </c>
      <c r="B84" s="145">
        <v>0</v>
      </c>
    </row>
    <row r="85" spans="1:2" ht="15">
      <c r="A85" s="60" t="s">
        <v>108</v>
      </c>
      <c r="B85" s="96">
        <f>SUM(B86:B87)/2</f>
        <v>0</v>
      </c>
    </row>
    <row r="86" spans="1:2" ht="15">
      <c r="A86" s="60" t="s">
        <v>441</v>
      </c>
      <c r="B86" s="145">
        <v>0</v>
      </c>
    </row>
    <row r="87" spans="1:2" ht="15">
      <c r="A87" s="60" t="s">
        <v>442</v>
      </c>
      <c r="B87" s="145">
        <v>0</v>
      </c>
    </row>
    <row r="88" spans="1:2" ht="15">
      <c r="A88" s="59" t="s">
        <v>443</v>
      </c>
      <c r="B88" s="145">
        <v>0</v>
      </c>
    </row>
    <row r="89" spans="1:2" ht="30">
      <c r="A89" s="59" t="s">
        <v>993</v>
      </c>
      <c r="B89" s="145">
        <v>0</v>
      </c>
    </row>
    <row r="90" spans="1:9" ht="30">
      <c r="A90" s="59" t="s">
        <v>225</v>
      </c>
      <c r="B90" s="145">
        <v>0</v>
      </c>
      <c r="C90" s="68"/>
      <c r="D90" s="68"/>
      <c r="E90" s="68"/>
      <c r="F90" s="68"/>
      <c r="G90" s="68"/>
      <c r="H90" s="68"/>
      <c r="I90" s="68"/>
    </row>
    <row r="91" spans="1:9" s="77" customFormat="1" ht="30">
      <c r="A91" s="56" t="s">
        <v>994</v>
      </c>
      <c r="B91" s="102">
        <f>SUM(B93:B97)/5</f>
        <v>0</v>
      </c>
      <c r="C91" s="33"/>
      <c r="D91" s="33"/>
      <c r="E91" s="33"/>
      <c r="F91" s="33"/>
      <c r="G91" s="33"/>
      <c r="H91" s="33"/>
      <c r="I91" s="33"/>
    </row>
    <row r="92" ht="15">
      <c r="A92" s="59" t="s">
        <v>995</v>
      </c>
    </row>
    <row r="93" spans="1:2" ht="30">
      <c r="A93" s="59" t="s">
        <v>996</v>
      </c>
      <c r="B93" s="145">
        <v>0</v>
      </c>
    </row>
    <row r="94" spans="1:2" ht="15">
      <c r="A94" s="59" t="s">
        <v>997</v>
      </c>
      <c r="B94" s="145">
        <v>0</v>
      </c>
    </row>
    <row r="95" spans="1:2" ht="30">
      <c r="A95" s="59" t="s">
        <v>479</v>
      </c>
      <c r="B95" s="145">
        <v>0</v>
      </c>
    </row>
    <row r="96" spans="1:2" ht="15">
      <c r="A96" s="59" t="s">
        <v>480</v>
      </c>
      <c r="B96" s="145">
        <v>0</v>
      </c>
    </row>
    <row r="97" spans="1:2" ht="30">
      <c r="A97" s="59" t="s">
        <v>226</v>
      </c>
      <c r="B97" s="145">
        <v>0</v>
      </c>
    </row>
    <row r="99" spans="1:9" s="81" customFormat="1" ht="14.25">
      <c r="A99" s="54" t="s">
        <v>227</v>
      </c>
      <c r="B99" s="94">
        <f>SUM(B100)</f>
        <v>0</v>
      </c>
      <c r="C99" s="33"/>
      <c r="D99" s="33"/>
      <c r="E99" s="33"/>
      <c r="F99" s="33"/>
      <c r="G99" s="33"/>
      <c r="H99" s="33"/>
      <c r="I99" s="33"/>
    </row>
    <row r="100" spans="1:9" s="77" customFormat="1" ht="30">
      <c r="A100" s="56" t="s">
        <v>228</v>
      </c>
      <c r="B100" s="95">
        <f>(B102+B103+B104+B105+B109)/5</f>
        <v>0</v>
      </c>
      <c r="C100" s="33"/>
      <c r="D100" s="33"/>
      <c r="E100" s="33"/>
      <c r="F100" s="33"/>
      <c r="G100" s="33"/>
      <c r="H100" s="33"/>
      <c r="I100" s="33"/>
    </row>
    <row r="101" spans="1:9" s="79" customFormat="1" ht="15">
      <c r="A101" s="59" t="s">
        <v>987</v>
      </c>
      <c r="B101" s="97"/>
      <c r="C101" s="33"/>
      <c r="D101" s="33"/>
      <c r="E101" s="33"/>
      <c r="F101" s="33"/>
      <c r="G101" s="33"/>
      <c r="H101" s="33"/>
      <c r="I101" s="33"/>
    </row>
    <row r="102" spans="1:9" s="79" customFormat="1" ht="30">
      <c r="A102" s="59" t="s">
        <v>482</v>
      </c>
      <c r="B102" s="145">
        <v>0</v>
      </c>
      <c r="C102" s="33"/>
      <c r="D102" s="33"/>
      <c r="E102" s="33"/>
      <c r="F102" s="33"/>
      <c r="G102" s="33"/>
      <c r="H102" s="33"/>
      <c r="I102" s="33"/>
    </row>
    <row r="103" spans="1:9" s="79" customFormat="1" ht="45">
      <c r="A103" s="59" t="s">
        <v>483</v>
      </c>
      <c r="B103" s="145">
        <v>0</v>
      </c>
      <c r="C103" s="33"/>
      <c r="D103" s="33"/>
      <c r="E103" s="33"/>
      <c r="F103" s="33"/>
      <c r="G103" s="33"/>
      <c r="H103" s="33"/>
      <c r="I103" s="33"/>
    </row>
    <row r="104" spans="1:9" s="79" customFormat="1" ht="30">
      <c r="A104" s="59" t="s">
        <v>864</v>
      </c>
      <c r="B104" s="145">
        <v>0</v>
      </c>
      <c r="C104" s="33"/>
      <c r="D104" s="33"/>
      <c r="E104" s="33"/>
      <c r="F104" s="33"/>
      <c r="G104" s="33"/>
      <c r="H104" s="33"/>
      <c r="I104" s="33"/>
    </row>
    <row r="105" spans="1:9" s="79" customFormat="1" ht="15" hidden="1">
      <c r="A105" s="59"/>
      <c r="B105" s="97">
        <f>(B106*0.2)+(B108*0.8)</f>
        <v>0</v>
      </c>
      <c r="C105" s="33"/>
      <c r="D105" s="33"/>
      <c r="E105" s="33"/>
      <c r="F105" s="33"/>
      <c r="G105" s="33"/>
      <c r="H105" s="33"/>
      <c r="I105" s="33"/>
    </row>
    <row r="106" spans="1:9" s="79" customFormat="1" ht="45">
      <c r="A106" s="59" t="s">
        <v>229</v>
      </c>
      <c r="B106" s="145">
        <v>0</v>
      </c>
      <c r="C106" s="71"/>
      <c r="D106" s="71"/>
      <c r="E106" s="71"/>
      <c r="F106" s="71"/>
      <c r="G106" s="71"/>
      <c r="H106" s="71"/>
      <c r="I106" s="71"/>
    </row>
    <row r="107" spans="1:9" s="84" customFormat="1" ht="15">
      <c r="A107" s="60" t="s">
        <v>1051</v>
      </c>
      <c r="B107" s="97"/>
      <c r="C107" s="58"/>
      <c r="D107" s="58"/>
      <c r="E107" s="58"/>
      <c r="F107" s="58"/>
      <c r="G107" s="58"/>
      <c r="H107" s="58"/>
      <c r="I107" s="58"/>
    </row>
    <row r="108" spans="1:9" s="84" customFormat="1" ht="45">
      <c r="A108" s="60" t="s">
        <v>139</v>
      </c>
      <c r="B108" s="145">
        <v>0</v>
      </c>
      <c r="C108" s="33"/>
      <c r="D108" s="33"/>
      <c r="E108" s="33"/>
      <c r="F108" s="33"/>
      <c r="G108" s="33"/>
      <c r="H108" s="33"/>
      <c r="I108" s="33"/>
    </row>
    <row r="109" spans="1:9" s="84" customFormat="1" ht="45">
      <c r="A109" s="59" t="s">
        <v>230</v>
      </c>
      <c r="B109" s="145">
        <v>0</v>
      </c>
      <c r="C109" s="33"/>
      <c r="D109" s="33"/>
      <c r="E109" s="33"/>
      <c r="F109" s="33"/>
      <c r="G109" s="33"/>
      <c r="H109" s="33"/>
      <c r="I109" s="33"/>
    </row>
    <row r="111" spans="1:9" s="81" customFormat="1" ht="28.5">
      <c r="A111" s="54" t="s">
        <v>140</v>
      </c>
      <c r="B111" s="94">
        <f>SUM(B112)</f>
        <v>0</v>
      </c>
      <c r="C111" s="33"/>
      <c r="D111" s="33"/>
      <c r="E111" s="33"/>
      <c r="F111" s="33"/>
      <c r="G111" s="33"/>
      <c r="H111" s="33"/>
      <c r="I111" s="33"/>
    </row>
    <row r="112" spans="1:9" s="77" customFormat="1" ht="30">
      <c r="A112" s="56" t="s">
        <v>141</v>
      </c>
      <c r="B112" s="95">
        <f>(B114+B115+B116+B123+B127+B133)/6</f>
        <v>0</v>
      </c>
      <c r="C112" s="33"/>
      <c r="D112" s="33"/>
      <c r="E112" s="33"/>
      <c r="F112" s="33"/>
      <c r="G112" s="33"/>
      <c r="H112" s="33"/>
      <c r="I112" s="33"/>
    </row>
    <row r="113" spans="1:9" ht="15">
      <c r="A113" s="59" t="s">
        <v>987</v>
      </c>
      <c r="B113" s="97"/>
      <c r="C113" s="58"/>
      <c r="D113" s="58"/>
      <c r="E113" s="58"/>
      <c r="F113" s="58"/>
      <c r="G113" s="58"/>
      <c r="H113" s="58"/>
      <c r="I113" s="58"/>
    </row>
    <row r="114" spans="1:2" ht="17.25" customHeight="1">
      <c r="A114" s="59" t="s">
        <v>142</v>
      </c>
      <c r="B114" s="145">
        <v>0</v>
      </c>
    </row>
    <row r="115" spans="1:2" ht="30">
      <c r="A115" s="59" t="s">
        <v>739</v>
      </c>
      <c r="B115" s="145">
        <v>0</v>
      </c>
    </row>
    <row r="116" spans="1:2" ht="13.5" customHeight="1" hidden="1">
      <c r="A116" s="59"/>
      <c r="B116" s="97">
        <f>(B117*0.2)+(B118*0.8)</f>
        <v>0</v>
      </c>
    </row>
    <row r="117" spans="1:2" ht="30">
      <c r="A117" s="59" t="s">
        <v>740</v>
      </c>
      <c r="B117" s="145">
        <v>0</v>
      </c>
    </row>
    <row r="118" spans="1:2" ht="15">
      <c r="A118" s="60" t="s">
        <v>741</v>
      </c>
      <c r="B118" s="96">
        <f>SUM(B119:B122)/4</f>
        <v>0</v>
      </c>
    </row>
    <row r="119" spans="1:2" ht="15">
      <c r="A119" s="60" t="s">
        <v>742</v>
      </c>
      <c r="B119" s="145">
        <v>0</v>
      </c>
    </row>
    <row r="120" spans="1:2" ht="15">
      <c r="A120" s="60" t="s">
        <v>743</v>
      </c>
      <c r="B120" s="145">
        <v>0</v>
      </c>
    </row>
    <row r="121" spans="1:2" ht="15">
      <c r="A121" s="60" t="s">
        <v>744</v>
      </c>
      <c r="B121" s="145">
        <v>0</v>
      </c>
    </row>
    <row r="122" spans="1:2" ht="15">
      <c r="A122" s="60" t="s">
        <v>745</v>
      </c>
      <c r="B122" s="145">
        <v>0</v>
      </c>
    </row>
    <row r="123" spans="1:2" ht="13.5" customHeight="1" hidden="1">
      <c r="A123" s="60"/>
      <c r="B123" s="97">
        <f>(B124*0.2)+(B126*0.8)</f>
        <v>0</v>
      </c>
    </row>
    <row r="124" spans="1:2" ht="45">
      <c r="A124" s="59" t="s">
        <v>143</v>
      </c>
      <c r="B124" s="145">
        <v>0</v>
      </c>
    </row>
    <row r="125" spans="1:2" ht="15">
      <c r="A125" s="60" t="s">
        <v>108</v>
      </c>
      <c r="B125" s="97"/>
    </row>
    <row r="126" spans="1:2" ht="30">
      <c r="A126" s="60" t="s">
        <v>144</v>
      </c>
      <c r="B126" s="145">
        <v>0</v>
      </c>
    </row>
    <row r="127" spans="1:9" s="101" customFormat="1" ht="15" hidden="1">
      <c r="A127" s="100"/>
      <c r="B127" s="96">
        <f>(B128*0.2)+(B129*0.8)</f>
        <v>0</v>
      </c>
      <c r="C127" s="33"/>
      <c r="D127" s="33"/>
      <c r="E127" s="33"/>
      <c r="F127" s="33"/>
      <c r="G127" s="33"/>
      <c r="H127" s="33"/>
      <c r="I127" s="33"/>
    </row>
    <row r="128" spans="1:2" ht="30">
      <c r="A128" s="59" t="s">
        <v>145</v>
      </c>
      <c r="B128" s="145">
        <v>0</v>
      </c>
    </row>
    <row r="129" spans="1:2" ht="15">
      <c r="A129" s="60" t="s">
        <v>146</v>
      </c>
      <c r="B129" s="96">
        <f>SUM(B130:B132)/3</f>
        <v>0</v>
      </c>
    </row>
    <row r="130" spans="1:2" ht="15">
      <c r="A130" s="60" t="s">
        <v>147</v>
      </c>
      <c r="B130" s="145">
        <v>0</v>
      </c>
    </row>
    <row r="131" spans="1:2" ht="15">
      <c r="A131" s="60" t="s">
        <v>148</v>
      </c>
      <c r="B131" s="145">
        <v>0</v>
      </c>
    </row>
    <row r="132" spans="1:2" ht="15">
      <c r="A132" s="60" t="s">
        <v>149</v>
      </c>
      <c r="B132" s="145">
        <v>0</v>
      </c>
    </row>
    <row r="133" spans="1:2" ht="45.75" customHeight="1">
      <c r="A133" s="59" t="s">
        <v>1185</v>
      </c>
      <c r="B133" s="145">
        <v>0</v>
      </c>
    </row>
    <row r="134" ht="15">
      <c r="A134" s="31" t="s">
        <v>481</v>
      </c>
    </row>
    <row r="135" spans="1:9" s="81" customFormat="1" ht="28.5">
      <c r="A135" s="54" t="s">
        <v>1198</v>
      </c>
      <c r="B135" s="94">
        <f>SUM(B136)</f>
        <v>0</v>
      </c>
      <c r="C135" s="33"/>
      <c r="D135" s="33"/>
      <c r="E135" s="33"/>
      <c r="F135" s="33"/>
      <c r="G135" s="33"/>
      <c r="H135" s="33"/>
      <c r="I135" s="33"/>
    </row>
    <row r="136" spans="1:9" s="77" customFormat="1" ht="30">
      <c r="A136" s="56" t="s">
        <v>1186</v>
      </c>
      <c r="B136" s="95">
        <f>(B138+B139+B144+B149+B150)/5</f>
        <v>0</v>
      </c>
      <c r="C136" s="33"/>
      <c r="D136" s="33"/>
      <c r="E136" s="33"/>
      <c r="F136" s="33"/>
      <c r="G136" s="33"/>
      <c r="H136" s="33"/>
      <c r="I136" s="33"/>
    </row>
    <row r="137" spans="1:2" ht="15">
      <c r="A137" s="59" t="s">
        <v>987</v>
      </c>
      <c r="B137" s="97"/>
    </row>
    <row r="138" spans="1:2" ht="45">
      <c r="A138" s="59" t="s">
        <v>1187</v>
      </c>
      <c r="B138" s="145">
        <v>0</v>
      </c>
    </row>
    <row r="139" spans="1:2" ht="15" hidden="1">
      <c r="A139" s="59"/>
      <c r="B139" s="92">
        <f>(B140*0.2)+(B141*0.8)</f>
        <v>0</v>
      </c>
    </row>
    <row r="140" spans="1:2" ht="30">
      <c r="A140" s="59" t="s">
        <v>1188</v>
      </c>
      <c r="B140" s="145">
        <v>0</v>
      </c>
    </row>
    <row r="141" spans="1:9" s="84" customFormat="1" ht="15">
      <c r="A141" s="60" t="s">
        <v>1189</v>
      </c>
      <c r="B141" s="96">
        <f>SUM(B142:B143)/2</f>
        <v>0</v>
      </c>
      <c r="C141" s="33"/>
      <c r="D141" s="33"/>
      <c r="E141" s="33"/>
      <c r="F141" s="33"/>
      <c r="G141" s="33"/>
      <c r="H141" s="33"/>
      <c r="I141" s="33"/>
    </row>
    <row r="142" spans="1:9" s="84" customFormat="1" ht="15">
      <c r="A142" s="60" t="s">
        <v>1190</v>
      </c>
      <c r="B142" s="145">
        <v>0</v>
      </c>
      <c r="C142" s="33"/>
      <c r="D142" s="33"/>
      <c r="E142" s="33"/>
      <c r="F142" s="33"/>
      <c r="G142" s="33"/>
      <c r="H142" s="33"/>
      <c r="I142" s="33"/>
    </row>
    <row r="143" spans="1:9" s="84" customFormat="1" ht="15">
      <c r="A143" s="60" t="s">
        <v>1191</v>
      </c>
      <c r="B143" s="145">
        <v>0</v>
      </c>
      <c r="C143" s="33"/>
      <c r="D143" s="33"/>
      <c r="E143" s="33"/>
      <c r="F143" s="33"/>
      <c r="G143" s="33"/>
      <c r="H143" s="33"/>
      <c r="I143" s="33"/>
    </row>
    <row r="144" spans="1:9" s="84" customFormat="1" ht="15" hidden="1">
      <c r="A144" s="60"/>
      <c r="B144" s="92">
        <f>(B145*0.2)+(B146*0.8)</f>
        <v>0</v>
      </c>
      <c r="C144" s="33"/>
      <c r="D144" s="33"/>
      <c r="E144" s="33"/>
      <c r="F144" s="33"/>
      <c r="G144" s="33"/>
      <c r="H144" s="33"/>
      <c r="I144" s="33"/>
    </row>
    <row r="145" spans="1:2" ht="30">
      <c r="A145" s="59" t="s">
        <v>826</v>
      </c>
      <c r="B145" s="145">
        <v>0</v>
      </c>
    </row>
    <row r="146" spans="1:9" s="84" customFormat="1" ht="15">
      <c r="A146" s="60" t="s">
        <v>1189</v>
      </c>
      <c r="B146" s="96">
        <f>SUM(B147:B148)/2</f>
        <v>0</v>
      </c>
      <c r="C146" s="33"/>
      <c r="D146" s="33"/>
      <c r="E146" s="33"/>
      <c r="F146" s="33"/>
      <c r="G146" s="33"/>
      <c r="H146" s="33"/>
      <c r="I146" s="33"/>
    </row>
    <row r="147" spans="1:9" s="84" customFormat="1" ht="15">
      <c r="A147" s="60" t="s">
        <v>827</v>
      </c>
      <c r="B147" s="145">
        <v>0</v>
      </c>
      <c r="C147" s="33"/>
      <c r="D147" s="33"/>
      <c r="E147" s="33"/>
      <c r="F147" s="33"/>
      <c r="G147" s="33"/>
      <c r="H147" s="33"/>
      <c r="I147" s="33"/>
    </row>
    <row r="148" spans="1:9" s="84" customFormat="1" ht="15">
      <c r="A148" s="60" t="s">
        <v>828</v>
      </c>
      <c r="B148" s="145">
        <v>0</v>
      </c>
      <c r="C148" s="33"/>
      <c r="D148" s="33"/>
      <c r="E148" s="33"/>
      <c r="F148" s="33"/>
      <c r="G148" s="33"/>
      <c r="H148" s="33"/>
      <c r="I148" s="33"/>
    </row>
    <row r="149" spans="1:9" s="84" customFormat="1" ht="30" customHeight="1">
      <c r="A149" s="59" t="s">
        <v>915</v>
      </c>
      <c r="B149" s="145">
        <v>0</v>
      </c>
      <c r="C149" s="33"/>
      <c r="D149" s="33"/>
      <c r="E149" s="33"/>
      <c r="F149" s="33"/>
      <c r="G149" s="33"/>
      <c r="H149" s="33"/>
      <c r="I149" s="33"/>
    </row>
    <row r="150" spans="1:2" ht="30">
      <c r="A150" s="59" t="s">
        <v>231</v>
      </c>
      <c r="B150" s="145">
        <v>0</v>
      </c>
    </row>
  </sheetData>
  <sheetProtection password="C1CD" sheet="1" objects="1" scenarios="1"/>
  <dataValidations count="1">
    <dataValidation type="whole" allowBlank="1" showErrorMessage="1" promptTitle="ERROR" prompt="Valor solo puede ser 0 o 1!" errorTitle="ERROR" error="Valor solo puede ser 0 o 1!" sqref="B6 B8:B10 B12 B14:B16 B18 B20:B22 B25:B27 B30:B33 B35 B37 B39:B40 B43:B48 B51:B60 B66 B147:B150 B79 B82 B84 B86:B90 B93:B97 B102:B104 B106 B108:B109 B114:B115 B117 B119:B122 B124 B126 B128 B130:B133 B138 B140 B142:B143 B145 B68:B75 B77">
      <formula1>0</formula1>
      <formula2>1</formula2>
    </dataValidation>
  </dataValidations>
  <printOptions/>
  <pageMargins left="0.75" right="0.75" top="1" bottom="1" header="0.5" footer="0.5"/>
  <pageSetup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I156"/>
  <sheetViews>
    <sheetView workbookViewId="0" topLeftCell="A1">
      <selection activeCell="D2" sqref="D2:H13"/>
    </sheetView>
  </sheetViews>
  <sheetFormatPr defaultColWidth="9.140625" defaultRowHeight="12.75"/>
  <cols>
    <col min="1" max="1" width="80.7109375" style="2" customWidth="1"/>
    <col min="2" max="2" width="8.7109375" style="9" customWidth="1"/>
    <col min="3" max="3" width="2.7109375" style="34" customWidth="1"/>
    <col min="4" max="8" width="9.7109375" style="34" customWidth="1"/>
    <col min="9" max="9" width="8.8515625" style="34" customWidth="1"/>
    <col min="10" max="16384" width="9.140625" style="3" customWidth="1"/>
  </cols>
  <sheetData>
    <row r="1" ht="30">
      <c r="A1" s="36" t="s">
        <v>185</v>
      </c>
    </row>
    <row r="2" spans="1:2" s="37" customFormat="1" ht="14.25">
      <c r="A2" s="1" t="s">
        <v>761</v>
      </c>
      <c r="B2" s="7">
        <f>(B3+B46+B91+B130)/4</f>
        <v>0</v>
      </c>
    </row>
    <row r="3" spans="1:2" s="37" customFormat="1" ht="28.5">
      <c r="A3" s="38" t="s">
        <v>561</v>
      </c>
      <c r="B3" s="8">
        <f>(B4+B13+B29)/3</f>
        <v>0</v>
      </c>
    </row>
    <row r="4" spans="1:9" s="41" customFormat="1" ht="30">
      <c r="A4" s="39" t="s">
        <v>562</v>
      </c>
      <c r="B4" s="4">
        <f>SUM(B6:B12)/7</f>
        <v>0</v>
      </c>
      <c r="C4" s="40"/>
      <c r="D4" s="40"/>
      <c r="E4" s="40"/>
      <c r="F4" s="40"/>
      <c r="G4" s="40"/>
      <c r="H4" s="40"/>
      <c r="I4" s="40"/>
    </row>
    <row r="5" spans="1:9" s="42" customFormat="1" ht="15">
      <c r="A5" s="35" t="s">
        <v>1201</v>
      </c>
      <c r="B5" s="5"/>
      <c r="C5" s="40"/>
      <c r="D5" s="40"/>
      <c r="E5" s="40"/>
      <c r="F5" s="40"/>
      <c r="G5" s="40"/>
      <c r="H5" s="40"/>
      <c r="I5" s="40"/>
    </row>
    <row r="6" spans="1:9" s="42" customFormat="1" ht="30">
      <c r="A6" s="35" t="s">
        <v>563</v>
      </c>
      <c r="B6" s="145">
        <v>0</v>
      </c>
      <c r="C6" s="34"/>
      <c r="D6" s="34"/>
      <c r="E6" s="34"/>
      <c r="F6" s="34"/>
      <c r="G6" s="34"/>
      <c r="H6" s="34"/>
      <c r="I6" s="34"/>
    </row>
    <row r="7" spans="1:9" s="42" customFormat="1" ht="15">
      <c r="A7" s="35" t="s">
        <v>564</v>
      </c>
      <c r="B7" s="145">
        <v>0</v>
      </c>
      <c r="C7" s="34"/>
      <c r="D7" s="34"/>
      <c r="E7" s="34"/>
      <c r="F7" s="34"/>
      <c r="G7" s="34"/>
      <c r="H7" s="34"/>
      <c r="I7" s="34"/>
    </row>
    <row r="8" spans="1:9" s="42" customFormat="1" ht="30">
      <c r="A8" s="35" t="s">
        <v>38</v>
      </c>
      <c r="B8" s="145">
        <v>0</v>
      </c>
      <c r="C8" s="34"/>
      <c r="D8" s="34"/>
      <c r="E8" s="34"/>
      <c r="F8" s="34"/>
      <c r="G8" s="34"/>
      <c r="H8" s="34"/>
      <c r="I8" s="34"/>
    </row>
    <row r="9" spans="1:9" s="42" customFormat="1" ht="15">
      <c r="A9" s="35" t="s">
        <v>39</v>
      </c>
      <c r="B9" s="145">
        <v>0</v>
      </c>
      <c r="C9" s="34"/>
      <c r="D9" s="34"/>
      <c r="E9" s="34"/>
      <c r="F9" s="34"/>
      <c r="G9" s="34"/>
      <c r="H9" s="34"/>
      <c r="I9" s="34"/>
    </row>
    <row r="10" spans="1:9" s="42" customFormat="1" ht="30">
      <c r="A10" s="35" t="s">
        <v>734</v>
      </c>
      <c r="B10" s="145">
        <v>0</v>
      </c>
      <c r="C10" s="34"/>
      <c r="D10" s="34"/>
      <c r="E10" s="34"/>
      <c r="F10" s="34"/>
      <c r="G10" s="34"/>
      <c r="H10" s="34"/>
      <c r="I10" s="34"/>
    </row>
    <row r="11" spans="1:9" s="42" customFormat="1" ht="15">
      <c r="A11" s="35" t="s">
        <v>735</v>
      </c>
      <c r="B11" s="145">
        <v>0</v>
      </c>
      <c r="C11" s="34"/>
      <c r="D11" s="34"/>
      <c r="E11" s="34"/>
      <c r="F11" s="34"/>
      <c r="G11" s="34"/>
      <c r="H11" s="34"/>
      <c r="I11" s="34"/>
    </row>
    <row r="12" spans="1:9" s="42" customFormat="1" ht="15">
      <c r="A12" s="35" t="s">
        <v>736</v>
      </c>
      <c r="B12" s="145">
        <v>0</v>
      </c>
      <c r="C12" s="34"/>
      <c r="D12" s="34"/>
      <c r="E12" s="34"/>
      <c r="F12" s="34"/>
      <c r="G12" s="34"/>
      <c r="H12" s="34"/>
      <c r="I12" s="34"/>
    </row>
    <row r="13" spans="1:9" s="41" customFormat="1" ht="30">
      <c r="A13" s="39" t="s">
        <v>972</v>
      </c>
      <c r="B13" s="4">
        <f>(B15+B16+B17+B18+B26+B27+B28)/7</f>
        <v>0</v>
      </c>
      <c r="C13" s="34"/>
      <c r="D13" s="34"/>
      <c r="E13" s="34"/>
      <c r="F13" s="34"/>
      <c r="G13" s="34"/>
      <c r="H13" s="34"/>
      <c r="I13" s="34"/>
    </row>
    <row r="14" spans="1:9" s="42" customFormat="1" ht="15">
      <c r="A14" s="35" t="s">
        <v>973</v>
      </c>
      <c r="B14" s="5"/>
      <c r="C14" s="34"/>
      <c r="D14" s="34"/>
      <c r="E14" s="34"/>
      <c r="F14" s="34"/>
      <c r="G14" s="34"/>
      <c r="H14" s="34"/>
      <c r="I14" s="34"/>
    </row>
    <row r="15" spans="1:9" s="42" customFormat="1" ht="30">
      <c r="A15" s="35" t="s">
        <v>974</v>
      </c>
      <c r="B15" s="145">
        <v>0</v>
      </c>
      <c r="C15" s="34"/>
      <c r="D15" s="34"/>
      <c r="E15" s="34"/>
      <c r="F15" s="34"/>
      <c r="G15" s="34"/>
      <c r="H15" s="34"/>
      <c r="I15" s="34"/>
    </row>
    <row r="16" spans="1:9" s="42" customFormat="1" ht="30">
      <c r="A16" s="35" t="s">
        <v>975</v>
      </c>
      <c r="B16" s="145">
        <v>0</v>
      </c>
      <c r="C16" s="34"/>
      <c r="D16" s="34"/>
      <c r="E16" s="34"/>
      <c r="F16" s="34"/>
      <c r="G16" s="34"/>
      <c r="H16" s="34"/>
      <c r="I16" s="34"/>
    </row>
    <row r="17" spans="1:9" s="42" customFormat="1" ht="30">
      <c r="A17" s="35" t="s">
        <v>976</v>
      </c>
      <c r="B17" s="145">
        <v>0</v>
      </c>
      <c r="C17" s="34"/>
      <c r="D17" s="34"/>
      <c r="E17" s="34"/>
      <c r="F17" s="34"/>
      <c r="G17" s="34"/>
      <c r="H17" s="34"/>
      <c r="I17" s="34"/>
    </row>
    <row r="18" spans="1:9" s="42" customFormat="1" ht="15" hidden="1">
      <c r="A18" s="35"/>
      <c r="B18" s="78">
        <f>(B19*0.2)+(B20*0.8)</f>
        <v>0</v>
      </c>
      <c r="C18" s="34"/>
      <c r="D18" s="34"/>
      <c r="E18" s="34"/>
      <c r="F18" s="34"/>
      <c r="G18" s="34"/>
      <c r="H18" s="34"/>
      <c r="I18" s="34"/>
    </row>
    <row r="19" spans="1:2" ht="30">
      <c r="A19" s="35" t="s">
        <v>977</v>
      </c>
      <c r="B19" s="145">
        <v>0</v>
      </c>
    </row>
    <row r="20" spans="1:9" s="44" customFormat="1" ht="14.25" customHeight="1">
      <c r="A20" s="43" t="s">
        <v>978</v>
      </c>
      <c r="B20" s="50">
        <f>SUM(B21:B25)/5</f>
        <v>0</v>
      </c>
      <c r="C20" s="34"/>
      <c r="D20" s="34"/>
      <c r="E20" s="34"/>
      <c r="F20" s="34"/>
      <c r="G20" s="34"/>
      <c r="H20" s="34"/>
      <c r="I20" s="34"/>
    </row>
    <row r="21" spans="1:9" s="44" customFormat="1" ht="15">
      <c r="A21" s="43" t="s">
        <v>979</v>
      </c>
      <c r="B21" s="145">
        <v>0</v>
      </c>
      <c r="C21" s="40"/>
      <c r="D21" s="40"/>
      <c r="E21" s="40"/>
      <c r="F21" s="40"/>
      <c r="G21" s="40"/>
      <c r="H21" s="40"/>
      <c r="I21" s="40"/>
    </row>
    <row r="22" spans="1:9" s="44" customFormat="1" ht="15">
      <c r="A22" s="43" t="s">
        <v>980</v>
      </c>
      <c r="B22" s="145">
        <v>0</v>
      </c>
      <c r="C22" s="40"/>
      <c r="D22" s="40"/>
      <c r="E22" s="40"/>
      <c r="F22" s="40"/>
      <c r="G22" s="40"/>
      <c r="H22" s="40"/>
      <c r="I22" s="40"/>
    </row>
    <row r="23" spans="1:9" s="44" customFormat="1" ht="15">
      <c r="A23" s="43" t="s">
        <v>397</v>
      </c>
      <c r="B23" s="145">
        <v>0</v>
      </c>
      <c r="C23" s="34"/>
      <c r="D23" s="34"/>
      <c r="E23" s="34"/>
      <c r="F23" s="34"/>
      <c r="G23" s="34"/>
      <c r="H23" s="34"/>
      <c r="I23" s="34"/>
    </row>
    <row r="24" spans="1:9" s="44" customFormat="1" ht="15">
      <c r="A24" s="43" t="s">
        <v>398</v>
      </c>
      <c r="B24" s="145">
        <v>0</v>
      </c>
      <c r="C24" s="34"/>
      <c r="D24" s="34"/>
      <c r="E24" s="34"/>
      <c r="F24" s="34"/>
      <c r="G24" s="34"/>
      <c r="H24" s="34"/>
      <c r="I24" s="34"/>
    </row>
    <row r="25" spans="1:9" s="44" customFormat="1" ht="15">
      <c r="A25" s="43" t="s">
        <v>399</v>
      </c>
      <c r="B25" s="145">
        <v>0</v>
      </c>
      <c r="C25" s="34"/>
      <c r="D25" s="34"/>
      <c r="E25" s="34"/>
      <c r="F25" s="34"/>
      <c r="G25" s="34"/>
      <c r="H25" s="34"/>
      <c r="I25" s="34"/>
    </row>
    <row r="26" spans="1:9" s="42" customFormat="1" ht="30">
      <c r="A26" s="35" t="s">
        <v>794</v>
      </c>
      <c r="B26" s="145">
        <v>0</v>
      </c>
      <c r="C26" s="34"/>
      <c r="D26" s="34"/>
      <c r="E26" s="34"/>
      <c r="F26" s="34"/>
      <c r="G26" s="34"/>
      <c r="H26" s="34"/>
      <c r="I26" s="34"/>
    </row>
    <row r="27" spans="1:9" s="42" customFormat="1" ht="30">
      <c r="A27" s="35" t="s">
        <v>795</v>
      </c>
      <c r="B27" s="145">
        <v>0</v>
      </c>
      <c r="C27" s="34"/>
      <c r="D27" s="34"/>
      <c r="E27" s="34"/>
      <c r="F27" s="34"/>
      <c r="G27" s="34"/>
      <c r="H27" s="34"/>
      <c r="I27" s="34"/>
    </row>
    <row r="28" spans="1:9" s="42" customFormat="1" ht="30">
      <c r="A28" s="35" t="s">
        <v>88</v>
      </c>
      <c r="B28" s="145">
        <v>0</v>
      </c>
      <c r="C28" s="34"/>
      <c r="D28" s="34"/>
      <c r="E28" s="34"/>
      <c r="F28" s="34"/>
      <c r="G28" s="34"/>
      <c r="H28" s="34"/>
      <c r="I28" s="34"/>
    </row>
    <row r="29" spans="1:9" s="41" customFormat="1" ht="30">
      <c r="A29" s="39" t="s">
        <v>400</v>
      </c>
      <c r="B29" s="4">
        <f>(B31+B32+B33+B34+B35+B43+B44)/7</f>
        <v>0</v>
      </c>
      <c r="C29" s="34"/>
      <c r="D29" s="34"/>
      <c r="E29" s="34"/>
      <c r="F29" s="34"/>
      <c r="G29" s="34"/>
      <c r="H29" s="34"/>
      <c r="I29" s="34"/>
    </row>
    <row r="30" spans="1:9" s="42" customFormat="1" ht="15">
      <c r="A30" s="35" t="s">
        <v>401</v>
      </c>
      <c r="B30" s="4"/>
      <c r="C30" s="34"/>
      <c r="D30" s="34"/>
      <c r="E30" s="34"/>
      <c r="F30" s="34"/>
      <c r="G30" s="34"/>
      <c r="H30" s="34"/>
      <c r="I30" s="34"/>
    </row>
    <row r="31" spans="1:9" s="42" customFormat="1" ht="14.25" customHeight="1">
      <c r="A31" s="35" t="s">
        <v>233</v>
      </c>
      <c r="B31" s="145">
        <v>0</v>
      </c>
      <c r="C31" s="34"/>
      <c r="D31" s="34"/>
      <c r="E31" s="34"/>
      <c r="F31" s="34"/>
      <c r="G31" s="34"/>
      <c r="H31" s="34"/>
      <c r="I31" s="34"/>
    </row>
    <row r="32" spans="1:9" s="42" customFormat="1" ht="29.25" customHeight="1">
      <c r="A32" s="35" t="s">
        <v>186</v>
      </c>
      <c r="B32" s="145">
        <v>0</v>
      </c>
      <c r="C32" s="34"/>
      <c r="D32" s="34"/>
      <c r="E32" s="34"/>
      <c r="F32" s="34"/>
      <c r="G32" s="34"/>
      <c r="H32" s="34"/>
      <c r="I32" s="34"/>
    </row>
    <row r="33" spans="1:9" s="42" customFormat="1" ht="30">
      <c r="A33" s="35" t="s">
        <v>187</v>
      </c>
      <c r="B33" s="145">
        <v>0</v>
      </c>
      <c r="C33" s="34"/>
      <c r="D33" s="34"/>
      <c r="E33" s="34"/>
      <c r="F33" s="34"/>
      <c r="G33" s="34"/>
      <c r="H33" s="34"/>
      <c r="I33" s="34"/>
    </row>
    <row r="34" spans="1:9" s="44" customFormat="1" ht="28.5" customHeight="1">
      <c r="A34" s="35" t="s">
        <v>292</v>
      </c>
      <c r="B34" s="145">
        <v>0</v>
      </c>
      <c r="C34" s="40"/>
      <c r="D34" s="40"/>
      <c r="E34" s="40"/>
      <c r="F34" s="40"/>
      <c r="G34" s="40"/>
      <c r="H34" s="40"/>
      <c r="I34" s="40"/>
    </row>
    <row r="35" spans="1:9" s="44" customFormat="1" ht="14.25" customHeight="1" hidden="1">
      <c r="A35" s="59"/>
      <c r="B35" s="78">
        <f>(B36*0.2)+(B37*0.8)</f>
        <v>0</v>
      </c>
      <c r="C35" s="40"/>
      <c r="D35" s="40"/>
      <c r="E35" s="40"/>
      <c r="F35" s="40"/>
      <c r="G35" s="40"/>
      <c r="H35" s="40"/>
      <c r="I35" s="40"/>
    </row>
    <row r="36" spans="1:9" s="44" customFormat="1" ht="30">
      <c r="A36" s="35" t="s">
        <v>303</v>
      </c>
      <c r="B36" s="145">
        <v>0</v>
      </c>
      <c r="C36" s="34"/>
      <c r="D36" s="34"/>
      <c r="E36" s="34"/>
      <c r="F36" s="34"/>
      <c r="G36" s="34"/>
      <c r="H36" s="34"/>
      <c r="I36" s="34"/>
    </row>
    <row r="37" spans="1:2" ht="15">
      <c r="A37" s="43" t="s">
        <v>978</v>
      </c>
      <c r="B37" s="6">
        <f>SUM(B38:B42)/5</f>
        <v>0</v>
      </c>
    </row>
    <row r="38" spans="1:2" ht="15">
      <c r="A38" s="43" t="s">
        <v>304</v>
      </c>
      <c r="B38" s="145">
        <v>0</v>
      </c>
    </row>
    <row r="39" spans="1:2" ht="15">
      <c r="A39" s="43" t="s">
        <v>946</v>
      </c>
      <c r="B39" s="145">
        <v>0</v>
      </c>
    </row>
    <row r="40" spans="1:2" ht="15">
      <c r="A40" s="43" t="s">
        <v>947</v>
      </c>
      <c r="B40" s="145">
        <v>0</v>
      </c>
    </row>
    <row r="41" spans="1:2" ht="15">
      <c r="A41" s="43" t="s">
        <v>948</v>
      </c>
      <c r="B41" s="145">
        <v>0</v>
      </c>
    </row>
    <row r="42" spans="1:2" ht="15">
      <c r="A42" s="43" t="s">
        <v>949</v>
      </c>
      <c r="B42" s="145">
        <v>0</v>
      </c>
    </row>
    <row r="43" spans="1:2" ht="30">
      <c r="A43" s="35" t="s">
        <v>950</v>
      </c>
      <c r="B43" s="145">
        <v>0</v>
      </c>
    </row>
    <row r="44" spans="1:2" ht="30">
      <c r="A44" s="35" t="s">
        <v>951</v>
      </c>
      <c r="B44" s="145">
        <v>0</v>
      </c>
    </row>
    <row r="45" spans="1:9" s="19" customFormat="1" ht="15">
      <c r="A45" s="31"/>
      <c r="B45" s="32"/>
      <c r="C45" s="33"/>
      <c r="D45" s="33"/>
      <c r="E45" s="33"/>
      <c r="F45" s="33"/>
      <c r="G45" s="33"/>
      <c r="H45" s="33"/>
      <c r="I45" s="33"/>
    </row>
    <row r="46" spans="1:9" s="45" customFormat="1" ht="14.25">
      <c r="A46" s="38" t="s">
        <v>952</v>
      </c>
      <c r="B46" s="8">
        <f>(B47+B60+B75)/3</f>
        <v>0</v>
      </c>
      <c r="C46" s="40"/>
      <c r="D46" s="40"/>
      <c r="E46" s="40"/>
      <c r="F46" s="40"/>
      <c r="G46" s="40"/>
      <c r="H46" s="40"/>
      <c r="I46" s="40"/>
    </row>
    <row r="47" spans="1:9" s="41" customFormat="1" ht="30">
      <c r="A47" s="39" t="s">
        <v>592</v>
      </c>
      <c r="B47" s="4">
        <f>SUM(B49:B59)/10</f>
        <v>0</v>
      </c>
      <c r="C47" s="40"/>
      <c r="D47" s="40"/>
      <c r="E47" s="40"/>
      <c r="F47" s="40"/>
      <c r="G47" s="40"/>
      <c r="H47" s="40"/>
      <c r="I47" s="40"/>
    </row>
    <row r="48" spans="1:9" s="42" customFormat="1" ht="15">
      <c r="A48" s="35" t="s">
        <v>668</v>
      </c>
      <c r="B48" s="5"/>
      <c r="C48" s="34"/>
      <c r="D48" s="34"/>
      <c r="E48" s="34"/>
      <c r="F48" s="34"/>
      <c r="G48" s="34"/>
      <c r="H48" s="34"/>
      <c r="I48" s="34"/>
    </row>
    <row r="49" spans="1:9" s="42" customFormat="1" ht="15">
      <c r="A49" s="35" t="s">
        <v>593</v>
      </c>
      <c r="B49" s="145">
        <v>0</v>
      </c>
      <c r="C49" s="34"/>
      <c r="D49" s="34"/>
      <c r="E49" s="34"/>
      <c r="F49" s="34"/>
      <c r="G49" s="34"/>
      <c r="H49" s="34"/>
      <c r="I49" s="34"/>
    </row>
    <row r="50" spans="1:9" s="42" customFormat="1" ht="15">
      <c r="A50" s="35" t="s">
        <v>594</v>
      </c>
      <c r="B50" s="145">
        <v>0</v>
      </c>
      <c r="C50" s="34"/>
      <c r="D50" s="34"/>
      <c r="E50" s="34"/>
      <c r="F50" s="34"/>
      <c r="G50" s="34"/>
      <c r="H50" s="34"/>
      <c r="I50" s="34"/>
    </row>
    <row r="51" spans="1:9" s="42" customFormat="1" ht="15">
      <c r="A51" s="35" t="s">
        <v>933</v>
      </c>
      <c r="B51" s="145">
        <v>0</v>
      </c>
      <c r="C51" s="34"/>
      <c r="D51" s="34"/>
      <c r="E51" s="34"/>
      <c r="F51" s="34"/>
      <c r="G51" s="34"/>
      <c r="H51" s="34"/>
      <c r="I51" s="34"/>
    </row>
    <row r="52" spans="1:9" s="42" customFormat="1" ht="15">
      <c r="A52" s="35" t="s">
        <v>934</v>
      </c>
      <c r="B52" s="145">
        <v>0</v>
      </c>
      <c r="C52" s="34"/>
      <c r="D52" s="34"/>
      <c r="E52" s="34"/>
      <c r="F52" s="34"/>
      <c r="G52" s="34"/>
      <c r="H52" s="34"/>
      <c r="I52" s="34"/>
    </row>
    <row r="53" spans="1:9" s="42" customFormat="1" ht="15">
      <c r="A53" s="35" t="s">
        <v>820</v>
      </c>
      <c r="B53" s="145">
        <v>0</v>
      </c>
      <c r="C53" s="34"/>
      <c r="D53" s="34"/>
      <c r="E53" s="34"/>
      <c r="F53" s="34"/>
      <c r="G53" s="34"/>
      <c r="H53" s="34"/>
      <c r="I53" s="34"/>
    </row>
    <row r="54" spans="1:9" s="42" customFormat="1" ht="15">
      <c r="A54" s="35" t="s">
        <v>821</v>
      </c>
      <c r="B54" s="145">
        <v>0</v>
      </c>
      <c r="C54" s="34"/>
      <c r="D54" s="34"/>
      <c r="E54" s="34"/>
      <c r="F54" s="34"/>
      <c r="G54" s="34"/>
      <c r="H54" s="34"/>
      <c r="I54" s="34"/>
    </row>
    <row r="55" spans="1:9" s="42" customFormat="1" ht="15">
      <c r="A55" s="35" t="s">
        <v>822</v>
      </c>
      <c r="B55" s="145">
        <v>0</v>
      </c>
      <c r="C55" s="34"/>
      <c r="D55" s="34"/>
      <c r="E55" s="34"/>
      <c r="F55" s="34"/>
      <c r="G55" s="34"/>
      <c r="H55" s="34"/>
      <c r="I55" s="34"/>
    </row>
    <row r="56" spans="1:2" ht="15">
      <c r="A56" s="35" t="s">
        <v>674</v>
      </c>
      <c r="B56" s="5"/>
    </row>
    <row r="57" spans="1:9" ht="30">
      <c r="A57" s="35" t="s">
        <v>823</v>
      </c>
      <c r="B57" s="145">
        <v>0</v>
      </c>
      <c r="C57" s="37"/>
      <c r="D57" s="37"/>
      <c r="E57" s="37"/>
      <c r="F57" s="37"/>
      <c r="G57" s="37"/>
      <c r="H57" s="37"/>
      <c r="I57" s="37"/>
    </row>
    <row r="58" spans="1:9" ht="15">
      <c r="A58" s="35" t="s">
        <v>137</v>
      </c>
      <c r="B58" s="145">
        <v>0</v>
      </c>
      <c r="C58" s="37"/>
      <c r="D58" s="37"/>
      <c r="E58" s="37"/>
      <c r="F58" s="37"/>
      <c r="G58" s="37"/>
      <c r="H58" s="37"/>
      <c r="I58" s="37"/>
    </row>
    <row r="59" spans="1:9" ht="30">
      <c r="A59" s="35" t="s">
        <v>136</v>
      </c>
      <c r="B59" s="145">
        <v>0</v>
      </c>
      <c r="C59" s="40"/>
      <c r="D59" s="40"/>
      <c r="E59" s="40"/>
      <c r="F59" s="40"/>
      <c r="G59" s="40"/>
      <c r="H59" s="40"/>
      <c r="I59" s="40"/>
    </row>
    <row r="60" spans="1:9" s="41" customFormat="1" ht="30">
      <c r="A60" s="39" t="s">
        <v>824</v>
      </c>
      <c r="B60" s="4">
        <f>SUM(B62:B71)/9</f>
        <v>0</v>
      </c>
      <c r="C60" s="34"/>
      <c r="D60" s="34"/>
      <c r="E60" s="34"/>
      <c r="F60" s="34"/>
      <c r="G60" s="34"/>
      <c r="H60" s="34"/>
      <c r="I60" s="34"/>
    </row>
    <row r="61" spans="1:2" ht="15">
      <c r="A61" s="35" t="s">
        <v>538</v>
      </c>
      <c r="B61" s="4"/>
    </row>
    <row r="62" spans="1:2" ht="30">
      <c r="A62" s="35" t="s">
        <v>253</v>
      </c>
      <c r="B62" s="145">
        <v>0</v>
      </c>
    </row>
    <row r="63" spans="1:2" ht="30">
      <c r="A63" s="35" t="s">
        <v>254</v>
      </c>
      <c r="B63" s="145">
        <v>0</v>
      </c>
    </row>
    <row r="64" spans="1:9" ht="30">
      <c r="A64" s="35" t="s">
        <v>255</v>
      </c>
      <c r="B64" s="145">
        <v>0</v>
      </c>
      <c r="C64" s="40"/>
      <c r="D64" s="40"/>
      <c r="E64" s="40"/>
      <c r="F64" s="40"/>
      <c r="G64" s="40"/>
      <c r="H64" s="40"/>
      <c r="I64" s="40"/>
    </row>
    <row r="65" spans="1:2" ht="30">
      <c r="A65" s="35" t="s">
        <v>256</v>
      </c>
      <c r="B65" s="145">
        <v>0</v>
      </c>
    </row>
    <row r="66" spans="1:2" ht="30">
      <c r="A66" s="35" t="s">
        <v>257</v>
      </c>
      <c r="B66" s="145">
        <v>0</v>
      </c>
    </row>
    <row r="67" spans="1:2" ht="15" hidden="1">
      <c r="A67" s="35"/>
      <c r="B67" s="34"/>
    </row>
    <row r="68" spans="1:2" ht="30">
      <c r="A68" s="35" t="s">
        <v>258</v>
      </c>
      <c r="B68" s="145">
        <v>0</v>
      </c>
    </row>
    <row r="69" spans="1:2" ht="30">
      <c r="A69" s="35" t="s">
        <v>259</v>
      </c>
      <c r="B69" s="145">
        <v>0</v>
      </c>
    </row>
    <row r="70" spans="1:2" ht="30">
      <c r="A70" s="35" t="s">
        <v>260</v>
      </c>
      <c r="B70" s="145">
        <v>0</v>
      </c>
    </row>
    <row r="71" spans="1:9" s="19" customFormat="1" ht="15" hidden="1">
      <c r="A71" s="59"/>
      <c r="B71" s="78">
        <f>SUM(B72*0.2)+(B74*0.8)</f>
        <v>0</v>
      </c>
      <c r="C71" s="33"/>
      <c r="D71" s="33"/>
      <c r="E71" s="33"/>
      <c r="F71" s="33"/>
      <c r="G71" s="33"/>
      <c r="H71" s="33"/>
      <c r="I71" s="33"/>
    </row>
    <row r="72" spans="1:2" ht="30" customHeight="1">
      <c r="A72" s="35" t="s">
        <v>1013</v>
      </c>
      <c r="B72" s="145">
        <v>0</v>
      </c>
    </row>
    <row r="73" spans="1:9" s="44" customFormat="1" ht="15">
      <c r="A73" s="43" t="s">
        <v>1051</v>
      </c>
      <c r="B73" s="5"/>
      <c r="C73" s="34"/>
      <c r="D73" s="34"/>
      <c r="E73" s="34"/>
      <c r="F73" s="34"/>
      <c r="G73" s="34"/>
      <c r="H73" s="34"/>
      <c r="I73" s="34"/>
    </row>
    <row r="74" spans="1:9" s="44" customFormat="1" ht="15">
      <c r="A74" s="43" t="s">
        <v>261</v>
      </c>
      <c r="B74" s="145">
        <v>0</v>
      </c>
      <c r="C74" s="37"/>
      <c r="D74" s="37"/>
      <c r="E74" s="37"/>
      <c r="F74" s="37"/>
      <c r="G74" s="37"/>
      <c r="H74" s="37"/>
      <c r="I74" s="37"/>
    </row>
    <row r="75" spans="1:9" s="41" customFormat="1" ht="30">
      <c r="A75" s="39" t="s">
        <v>714</v>
      </c>
      <c r="B75" s="4">
        <f>SUM(B77:B86)/9</f>
        <v>0</v>
      </c>
      <c r="C75" s="40"/>
      <c r="D75" s="40"/>
      <c r="E75" s="40"/>
      <c r="F75" s="40"/>
      <c r="G75" s="40"/>
      <c r="H75" s="40"/>
      <c r="I75" s="40"/>
    </row>
    <row r="76" spans="1:9" s="42" customFormat="1" ht="15">
      <c r="A76" s="35" t="s">
        <v>172</v>
      </c>
      <c r="B76" s="5"/>
      <c r="C76" s="34"/>
      <c r="D76" s="34"/>
      <c r="E76" s="34"/>
      <c r="F76" s="34"/>
      <c r="G76" s="34"/>
      <c r="H76" s="34"/>
      <c r="I76" s="34"/>
    </row>
    <row r="77" spans="1:9" s="42" customFormat="1" ht="30">
      <c r="A77" s="35" t="s">
        <v>262</v>
      </c>
      <c r="B77" s="145">
        <v>0</v>
      </c>
      <c r="C77" s="34"/>
      <c r="D77" s="34"/>
      <c r="E77" s="34"/>
      <c r="F77" s="34"/>
      <c r="G77" s="34"/>
      <c r="H77" s="34"/>
      <c r="I77" s="34"/>
    </row>
    <row r="78" spans="1:9" s="42" customFormat="1" ht="30">
      <c r="A78" s="35" t="s">
        <v>263</v>
      </c>
      <c r="B78" s="145">
        <v>0</v>
      </c>
      <c r="C78" s="34"/>
      <c r="D78" s="34"/>
      <c r="E78" s="34"/>
      <c r="F78" s="34"/>
      <c r="G78" s="34"/>
      <c r="H78" s="34"/>
      <c r="I78" s="34"/>
    </row>
    <row r="79" spans="1:9" s="42" customFormat="1" ht="30">
      <c r="A79" s="35" t="s">
        <v>737</v>
      </c>
      <c r="B79" s="145">
        <v>0</v>
      </c>
      <c r="C79" s="34"/>
      <c r="D79" s="34"/>
      <c r="E79" s="34"/>
      <c r="F79" s="34"/>
      <c r="G79" s="34"/>
      <c r="H79" s="34"/>
      <c r="I79" s="34"/>
    </row>
    <row r="80" spans="1:9" s="42" customFormat="1" ht="30">
      <c r="A80" s="35" t="s">
        <v>738</v>
      </c>
      <c r="B80" s="145">
        <v>0</v>
      </c>
      <c r="C80" s="34"/>
      <c r="D80" s="34"/>
      <c r="E80" s="34"/>
      <c r="F80" s="34"/>
      <c r="G80" s="34"/>
      <c r="H80" s="34"/>
      <c r="I80" s="34"/>
    </row>
    <row r="81" spans="1:9" s="42" customFormat="1" ht="30">
      <c r="A81" s="35" t="s">
        <v>573</v>
      </c>
      <c r="B81" s="145">
        <v>0</v>
      </c>
      <c r="C81" s="34"/>
      <c r="D81" s="34"/>
      <c r="E81" s="34"/>
      <c r="F81" s="34"/>
      <c r="G81" s="34"/>
      <c r="H81" s="34"/>
      <c r="I81" s="34"/>
    </row>
    <row r="82" spans="1:9" s="42" customFormat="1" ht="15" hidden="1">
      <c r="A82" s="35"/>
      <c r="B82" s="34"/>
      <c r="C82" s="34"/>
      <c r="D82" s="34"/>
      <c r="E82" s="34"/>
      <c r="F82" s="34"/>
      <c r="G82" s="34"/>
      <c r="H82" s="34"/>
      <c r="I82" s="34"/>
    </row>
    <row r="83" spans="1:9" s="42" customFormat="1" ht="30">
      <c r="A83" s="35" t="s">
        <v>574</v>
      </c>
      <c r="B83" s="145">
        <v>0</v>
      </c>
      <c r="C83" s="34"/>
      <c r="D83" s="34"/>
      <c r="E83" s="34"/>
      <c r="F83" s="34"/>
      <c r="G83" s="34"/>
      <c r="H83" s="34"/>
      <c r="I83" s="34"/>
    </row>
    <row r="84" spans="1:9" s="42" customFormat="1" ht="30">
      <c r="A84" s="35" t="s">
        <v>575</v>
      </c>
      <c r="B84" s="145">
        <v>0</v>
      </c>
      <c r="C84" s="34"/>
      <c r="D84" s="34"/>
      <c r="E84" s="34"/>
      <c r="F84" s="34"/>
      <c r="G84" s="34"/>
      <c r="H84" s="34"/>
      <c r="I84" s="34"/>
    </row>
    <row r="85" spans="1:9" s="42" customFormat="1" ht="15" customHeight="1">
      <c r="A85" s="35" t="s">
        <v>576</v>
      </c>
      <c r="B85" s="145">
        <v>0</v>
      </c>
      <c r="C85" s="40"/>
      <c r="D85" s="40"/>
      <c r="E85" s="40"/>
      <c r="F85" s="40"/>
      <c r="G85" s="40"/>
      <c r="H85" s="40"/>
      <c r="I85" s="40"/>
    </row>
    <row r="86" spans="1:9" s="79" customFormat="1" ht="15" hidden="1">
      <c r="A86" s="59"/>
      <c r="B86" s="78">
        <f>SUM(B87*0.2)+(B89*0.8)</f>
        <v>0</v>
      </c>
      <c r="C86" s="33"/>
      <c r="D86" s="33"/>
      <c r="E86" s="33"/>
      <c r="F86" s="33"/>
      <c r="G86" s="33"/>
      <c r="H86" s="33"/>
      <c r="I86" s="33"/>
    </row>
    <row r="87" spans="1:9" s="42" customFormat="1" ht="30">
      <c r="A87" s="35" t="s">
        <v>7</v>
      </c>
      <c r="B87" s="145">
        <v>0</v>
      </c>
      <c r="C87" s="34"/>
      <c r="D87" s="34"/>
      <c r="E87" s="34"/>
      <c r="F87" s="34"/>
      <c r="G87" s="34"/>
      <c r="H87" s="34"/>
      <c r="I87" s="34"/>
    </row>
    <row r="88" ht="15">
      <c r="A88" s="43" t="s">
        <v>1051</v>
      </c>
    </row>
    <row r="89" spans="1:2" ht="15">
      <c r="A89" s="43" t="s">
        <v>8</v>
      </c>
      <c r="B89" s="145">
        <v>0</v>
      </c>
    </row>
    <row r="91" spans="1:9" s="45" customFormat="1" ht="28.5">
      <c r="A91" s="38" t="s">
        <v>9</v>
      </c>
      <c r="B91" s="8">
        <f>(B92+B98+B106+B114+B124)/5</f>
        <v>0</v>
      </c>
      <c r="C91" s="34"/>
      <c r="D91" s="34"/>
      <c r="E91" s="34"/>
      <c r="F91" s="34"/>
      <c r="G91" s="34"/>
      <c r="H91" s="34"/>
      <c r="I91" s="34"/>
    </row>
    <row r="92" spans="1:9" s="41" customFormat="1" ht="15">
      <c r="A92" s="39" t="s">
        <v>10</v>
      </c>
      <c r="B92" s="4">
        <f>(B93+B97)/2</f>
        <v>0</v>
      </c>
      <c r="C92" s="34"/>
      <c r="D92" s="34"/>
      <c r="E92" s="34"/>
      <c r="F92" s="34"/>
      <c r="G92" s="34"/>
      <c r="H92" s="34"/>
      <c r="I92" s="34"/>
    </row>
    <row r="93" spans="1:2" ht="15">
      <c r="A93" s="35" t="s">
        <v>987</v>
      </c>
      <c r="B93" s="6">
        <f>(B94*0.2)+(B96*0.8)</f>
        <v>0</v>
      </c>
    </row>
    <row r="94" spans="1:2" ht="30">
      <c r="A94" s="35" t="s">
        <v>11</v>
      </c>
      <c r="B94" s="145">
        <v>0</v>
      </c>
    </row>
    <row r="95" spans="1:9" ht="15">
      <c r="A95" s="43" t="s">
        <v>1051</v>
      </c>
      <c r="B95" s="5"/>
      <c r="C95" s="46"/>
      <c r="D95" s="46"/>
      <c r="E95" s="46"/>
      <c r="F95" s="46"/>
      <c r="G95" s="46"/>
      <c r="H95" s="46"/>
      <c r="I95" s="46"/>
    </row>
    <row r="96" spans="1:2" ht="30">
      <c r="A96" s="43" t="s">
        <v>102</v>
      </c>
      <c r="B96" s="145">
        <v>0</v>
      </c>
    </row>
    <row r="97" spans="1:2" ht="30" customHeight="1">
      <c r="A97" s="35" t="s">
        <v>932</v>
      </c>
      <c r="B97" s="145">
        <v>0</v>
      </c>
    </row>
    <row r="98" spans="1:9" s="41" customFormat="1" ht="30">
      <c r="A98" s="39" t="s">
        <v>1220</v>
      </c>
      <c r="B98" s="4">
        <f>SUM(B100:B102)/3</f>
        <v>0</v>
      </c>
      <c r="C98" s="34"/>
      <c r="D98" s="34"/>
      <c r="E98" s="34"/>
      <c r="F98" s="34"/>
      <c r="G98" s="34"/>
      <c r="H98" s="34"/>
      <c r="I98" s="34"/>
    </row>
    <row r="99" spans="1:2" ht="15">
      <c r="A99" s="35" t="s">
        <v>987</v>
      </c>
      <c r="B99" s="5"/>
    </row>
    <row r="100" spans="1:2" ht="15" customHeight="1">
      <c r="A100" s="35" t="s">
        <v>117</v>
      </c>
      <c r="B100" s="145">
        <v>0</v>
      </c>
    </row>
    <row r="101" spans="1:2" ht="15">
      <c r="A101" s="35" t="s">
        <v>118</v>
      </c>
      <c r="B101" s="145">
        <v>0</v>
      </c>
    </row>
    <row r="102" spans="1:9" s="19" customFormat="1" ht="15" hidden="1">
      <c r="A102" s="59"/>
      <c r="B102" s="78">
        <f>(B103*0.2)+(B105*0.8)</f>
        <v>0</v>
      </c>
      <c r="C102" s="33"/>
      <c r="D102" s="33"/>
      <c r="E102" s="33"/>
      <c r="F102" s="33"/>
      <c r="G102" s="33"/>
      <c r="H102" s="33"/>
      <c r="I102" s="33"/>
    </row>
    <row r="103" spans="1:2" ht="15">
      <c r="A103" s="35" t="s">
        <v>119</v>
      </c>
      <c r="B103" s="145">
        <v>0</v>
      </c>
    </row>
    <row r="104" spans="1:2" ht="15">
      <c r="A104" s="43" t="s">
        <v>1051</v>
      </c>
      <c r="B104" s="5"/>
    </row>
    <row r="105" spans="1:2" ht="30">
      <c r="A105" s="43" t="s">
        <v>120</v>
      </c>
      <c r="B105" s="145">
        <v>0</v>
      </c>
    </row>
    <row r="106" spans="1:9" s="41" customFormat="1" ht="30">
      <c r="A106" s="39" t="s">
        <v>589</v>
      </c>
      <c r="B106" s="4">
        <f>SUM(B108:B113)/6</f>
        <v>0</v>
      </c>
      <c r="C106" s="34"/>
      <c r="D106" s="34"/>
      <c r="E106" s="34"/>
      <c r="F106" s="34"/>
      <c r="G106" s="34"/>
      <c r="H106" s="34"/>
      <c r="I106" s="34"/>
    </row>
    <row r="107" spans="1:2" ht="15">
      <c r="A107" s="35" t="s">
        <v>412</v>
      </c>
      <c r="B107" s="5"/>
    </row>
    <row r="108" spans="1:2" ht="15">
      <c r="A108" s="35" t="s">
        <v>590</v>
      </c>
      <c r="B108" s="145">
        <v>0</v>
      </c>
    </row>
    <row r="109" spans="1:2" ht="15">
      <c r="A109" s="35" t="s">
        <v>591</v>
      </c>
      <c r="B109" s="145">
        <v>0</v>
      </c>
    </row>
    <row r="110" spans="1:9" ht="15">
      <c r="A110" s="35" t="s">
        <v>825</v>
      </c>
      <c r="B110" s="145">
        <v>0</v>
      </c>
      <c r="C110" s="47"/>
      <c r="D110" s="47"/>
      <c r="E110" s="47"/>
      <c r="F110" s="47"/>
      <c r="G110" s="47"/>
      <c r="H110" s="47"/>
      <c r="I110" s="47"/>
    </row>
    <row r="111" spans="1:9" ht="15">
      <c r="A111" s="35" t="s">
        <v>205</v>
      </c>
      <c r="B111" s="145">
        <v>0</v>
      </c>
      <c r="C111" s="40"/>
      <c r="D111" s="40"/>
      <c r="E111" s="40"/>
      <c r="F111" s="40"/>
      <c r="G111" s="40"/>
      <c r="H111" s="40"/>
      <c r="I111" s="40"/>
    </row>
    <row r="112" spans="1:2" ht="15">
      <c r="A112" s="35" t="s">
        <v>206</v>
      </c>
      <c r="B112" s="145">
        <v>0</v>
      </c>
    </row>
    <row r="113" spans="1:2" ht="15">
      <c r="A113" s="35" t="s">
        <v>207</v>
      </c>
      <c r="B113" s="145">
        <v>0</v>
      </c>
    </row>
    <row r="114" spans="1:9" s="41" customFormat="1" ht="45">
      <c r="A114" s="39" t="s">
        <v>208</v>
      </c>
      <c r="B114" s="4">
        <f>SUM(B116:B123)/8</f>
        <v>0</v>
      </c>
      <c r="C114" s="34"/>
      <c r="D114" s="34"/>
      <c r="E114" s="34"/>
      <c r="F114" s="34"/>
      <c r="G114" s="34"/>
      <c r="H114" s="34"/>
      <c r="I114" s="34"/>
    </row>
    <row r="115" spans="1:2" ht="15">
      <c r="A115" s="35" t="s">
        <v>413</v>
      </c>
      <c r="B115" s="5"/>
    </row>
    <row r="116" spans="1:9" ht="15">
      <c r="A116" s="35" t="s">
        <v>209</v>
      </c>
      <c r="B116" s="145">
        <v>0</v>
      </c>
      <c r="C116" s="40"/>
      <c r="D116" s="40"/>
      <c r="E116" s="40"/>
      <c r="F116" s="40"/>
      <c r="G116" s="40"/>
      <c r="H116" s="40"/>
      <c r="I116" s="40"/>
    </row>
    <row r="117" spans="1:2" ht="15">
      <c r="A117" s="35" t="s">
        <v>210</v>
      </c>
      <c r="B117" s="145">
        <v>0</v>
      </c>
    </row>
    <row r="118" spans="1:2" ht="15">
      <c r="A118" s="35" t="s">
        <v>211</v>
      </c>
      <c r="B118" s="145">
        <v>0</v>
      </c>
    </row>
    <row r="119" spans="1:2" ht="15">
      <c r="A119" s="35" t="s">
        <v>212</v>
      </c>
      <c r="B119" s="145">
        <v>0</v>
      </c>
    </row>
    <row r="120" spans="1:2" ht="15">
      <c r="A120" s="35" t="s">
        <v>213</v>
      </c>
      <c r="B120" s="145">
        <v>0</v>
      </c>
    </row>
    <row r="121" spans="1:2" ht="15">
      <c r="A121" s="35" t="s">
        <v>89</v>
      </c>
      <c r="B121" s="145">
        <v>0</v>
      </c>
    </row>
    <row r="122" spans="1:2" ht="15">
      <c r="A122" s="35" t="s">
        <v>339</v>
      </c>
      <c r="B122" s="145">
        <v>0</v>
      </c>
    </row>
    <row r="123" spans="1:2" ht="15">
      <c r="A123" s="35" t="s">
        <v>90</v>
      </c>
      <c r="B123" s="145">
        <v>0</v>
      </c>
    </row>
    <row r="124" spans="1:9" s="41" customFormat="1" ht="30">
      <c r="A124" s="39" t="s">
        <v>1205</v>
      </c>
      <c r="B124" s="4">
        <f>SUM(B126:B128)/3</f>
        <v>0</v>
      </c>
      <c r="C124" s="34"/>
      <c r="D124" s="34"/>
      <c r="E124" s="34"/>
      <c r="F124" s="34"/>
      <c r="G124" s="34"/>
      <c r="H124" s="34"/>
      <c r="I124" s="34"/>
    </row>
    <row r="125" spans="1:2" ht="15">
      <c r="A125" s="35" t="s">
        <v>987</v>
      </c>
      <c r="B125" s="5"/>
    </row>
    <row r="126" spans="1:2" ht="15">
      <c r="A126" s="35" t="s">
        <v>346</v>
      </c>
      <c r="B126" s="145">
        <v>0</v>
      </c>
    </row>
    <row r="127" spans="1:2" ht="30">
      <c r="A127" s="35" t="s">
        <v>347</v>
      </c>
      <c r="B127" s="145">
        <v>0</v>
      </c>
    </row>
    <row r="128" spans="1:2" ht="30">
      <c r="A128" s="35" t="s">
        <v>348</v>
      </c>
      <c r="B128" s="145">
        <v>0</v>
      </c>
    </row>
    <row r="129" ht="15">
      <c r="A129" s="35"/>
    </row>
    <row r="130" spans="1:9" s="45" customFormat="1" ht="28.5">
      <c r="A130" s="38" t="s">
        <v>1086</v>
      </c>
      <c r="B130" s="8">
        <f>(B131+B137+B143+B149)/4</f>
        <v>0</v>
      </c>
      <c r="C130" s="34"/>
      <c r="D130" s="34"/>
      <c r="E130" s="34"/>
      <c r="F130" s="34"/>
      <c r="G130" s="34"/>
      <c r="H130" s="34"/>
      <c r="I130" s="34"/>
    </row>
    <row r="131" spans="1:9" s="41" customFormat="1" ht="45">
      <c r="A131" s="39" t="s">
        <v>1253</v>
      </c>
      <c r="B131" s="4">
        <f>SUM(B133:B136)/4</f>
        <v>0</v>
      </c>
      <c r="C131" s="34"/>
      <c r="D131" s="34"/>
      <c r="E131" s="34"/>
      <c r="F131" s="34"/>
      <c r="G131" s="34"/>
      <c r="H131" s="34"/>
      <c r="I131" s="34"/>
    </row>
    <row r="132" spans="1:9" s="42" customFormat="1" ht="15">
      <c r="A132" s="35" t="s">
        <v>1092</v>
      </c>
      <c r="B132" s="5"/>
      <c r="C132" s="34"/>
      <c r="D132" s="34"/>
      <c r="E132" s="34"/>
      <c r="F132" s="34"/>
      <c r="G132" s="34"/>
      <c r="H132" s="34"/>
      <c r="I132" s="34"/>
    </row>
    <row r="133" spans="1:9" s="42" customFormat="1" ht="15">
      <c r="A133" s="35" t="s">
        <v>1087</v>
      </c>
      <c r="B133" s="145">
        <v>0</v>
      </c>
      <c r="C133" s="34"/>
      <c r="D133" s="34"/>
      <c r="E133" s="34"/>
      <c r="F133" s="34"/>
      <c r="G133" s="34"/>
      <c r="H133" s="34"/>
      <c r="I133" s="34"/>
    </row>
    <row r="134" spans="1:9" s="42" customFormat="1" ht="15">
      <c r="A134" s="35" t="s">
        <v>1088</v>
      </c>
      <c r="B134" s="145">
        <v>0</v>
      </c>
      <c r="C134" s="34"/>
      <c r="D134" s="34"/>
      <c r="E134" s="34"/>
      <c r="F134" s="34"/>
      <c r="G134" s="34"/>
      <c r="H134" s="34"/>
      <c r="I134" s="34"/>
    </row>
    <row r="135" spans="1:9" s="42" customFormat="1" ht="15" customHeight="1">
      <c r="A135" s="35" t="s">
        <v>1089</v>
      </c>
      <c r="B135" s="145">
        <v>0</v>
      </c>
      <c r="C135" s="34"/>
      <c r="D135" s="34"/>
      <c r="E135" s="34"/>
      <c r="F135" s="34"/>
      <c r="G135" s="34"/>
      <c r="H135" s="34"/>
      <c r="I135" s="34"/>
    </row>
    <row r="136" spans="1:9" s="42" customFormat="1" ht="15">
      <c r="A136" s="35" t="s">
        <v>1090</v>
      </c>
      <c r="B136" s="145">
        <v>0</v>
      </c>
      <c r="C136" s="34"/>
      <c r="D136" s="34"/>
      <c r="E136" s="34"/>
      <c r="F136" s="34"/>
      <c r="G136" s="34"/>
      <c r="H136" s="34"/>
      <c r="I136" s="34"/>
    </row>
    <row r="137" spans="1:9" s="41" customFormat="1" ht="28.5" customHeight="1">
      <c r="A137" s="39" t="s">
        <v>1091</v>
      </c>
      <c r="B137" s="4">
        <f>SUM(B139:B142)/4</f>
        <v>0</v>
      </c>
      <c r="C137" s="34"/>
      <c r="D137" s="34"/>
      <c r="E137" s="34"/>
      <c r="F137" s="34"/>
      <c r="G137" s="34"/>
      <c r="H137" s="34"/>
      <c r="I137" s="34"/>
    </row>
    <row r="138" spans="1:9" s="42" customFormat="1" ht="15">
      <c r="A138" s="35" t="s">
        <v>1092</v>
      </c>
      <c r="B138" s="5"/>
      <c r="C138" s="34"/>
      <c r="D138" s="34"/>
      <c r="E138" s="34"/>
      <c r="F138" s="34"/>
      <c r="G138" s="34"/>
      <c r="H138" s="34"/>
      <c r="I138" s="34"/>
    </row>
    <row r="139" spans="1:9" s="42" customFormat="1" ht="15">
      <c r="A139" s="35" t="s">
        <v>1093</v>
      </c>
      <c r="B139" s="145">
        <v>0</v>
      </c>
      <c r="C139" s="34"/>
      <c r="D139" s="34"/>
      <c r="E139" s="34"/>
      <c r="F139" s="34"/>
      <c r="G139" s="34"/>
      <c r="H139" s="34"/>
      <c r="I139" s="34"/>
    </row>
    <row r="140" spans="1:9" s="42" customFormat="1" ht="15">
      <c r="A140" s="35" t="s">
        <v>1094</v>
      </c>
      <c r="B140" s="145">
        <v>0</v>
      </c>
      <c r="C140" s="34"/>
      <c r="D140" s="34"/>
      <c r="E140" s="34"/>
      <c r="F140" s="34"/>
      <c r="G140" s="34"/>
      <c r="H140" s="34"/>
      <c r="I140" s="34"/>
    </row>
    <row r="141" spans="1:9" s="42" customFormat="1" ht="15" customHeight="1">
      <c r="A141" s="35" t="s">
        <v>269</v>
      </c>
      <c r="B141" s="145">
        <v>0</v>
      </c>
      <c r="C141" s="34"/>
      <c r="D141" s="34"/>
      <c r="E141" s="34"/>
      <c r="F141" s="34"/>
      <c r="G141" s="34"/>
      <c r="H141" s="34"/>
      <c r="I141" s="34"/>
    </row>
    <row r="142" spans="1:9" s="42" customFormat="1" ht="15">
      <c r="A142" s="35" t="s">
        <v>270</v>
      </c>
      <c r="B142" s="145">
        <v>0</v>
      </c>
      <c r="C142" s="34"/>
      <c r="D142" s="34"/>
      <c r="E142" s="34"/>
      <c r="F142" s="34"/>
      <c r="G142" s="34"/>
      <c r="H142" s="34"/>
      <c r="I142" s="34"/>
    </row>
    <row r="143" spans="1:9" s="41" customFormat="1" ht="30">
      <c r="A143" s="39" t="s">
        <v>91</v>
      </c>
      <c r="B143" s="4">
        <f>B144</f>
        <v>0</v>
      </c>
      <c r="C143" s="34"/>
      <c r="D143" s="34"/>
      <c r="E143" s="34"/>
      <c r="F143" s="34"/>
      <c r="G143" s="34"/>
      <c r="H143" s="34"/>
      <c r="I143" s="34"/>
    </row>
    <row r="144" spans="1:9" s="42" customFormat="1" ht="15">
      <c r="A144" s="43" t="s">
        <v>987</v>
      </c>
      <c r="B144" s="6">
        <f>(B145*0.2)+(B146*0.8)</f>
        <v>0</v>
      </c>
      <c r="C144" s="34"/>
      <c r="D144" s="34"/>
      <c r="E144" s="34"/>
      <c r="F144" s="34"/>
      <c r="G144" s="34"/>
      <c r="H144" s="34"/>
      <c r="I144" s="34"/>
    </row>
    <row r="145" spans="1:9" s="42" customFormat="1" ht="30">
      <c r="A145" s="43" t="s">
        <v>92</v>
      </c>
      <c r="B145" s="145">
        <v>0</v>
      </c>
      <c r="C145" s="34"/>
      <c r="D145" s="34"/>
      <c r="E145" s="34"/>
      <c r="F145" s="34"/>
      <c r="G145" s="34"/>
      <c r="H145" s="34"/>
      <c r="I145" s="34"/>
    </row>
    <row r="146" spans="1:9" s="42" customFormat="1" ht="15">
      <c r="A146" s="48" t="s">
        <v>93</v>
      </c>
      <c r="B146" s="25">
        <f>SUM(B147:B148)/2</f>
        <v>0</v>
      </c>
      <c r="C146" s="34"/>
      <c r="D146" s="34"/>
      <c r="E146" s="34"/>
      <c r="F146" s="34"/>
      <c r="G146" s="34"/>
      <c r="H146" s="34"/>
      <c r="I146" s="34"/>
    </row>
    <row r="147" spans="1:2" ht="15">
      <c r="A147" s="48" t="s">
        <v>1129</v>
      </c>
      <c r="B147" s="145">
        <v>0</v>
      </c>
    </row>
    <row r="148" spans="1:2" ht="15">
      <c r="A148" s="48" t="s">
        <v>1130</v>
      </c>
      <c r="B148" s="145">
        <v>0</v>
      </c>
    </row>
    <row r="149" spans="1:9" s="41" customFormat="1" ht="30">
      <c r="A149" s="39" t="s">
        <v>1063</v>
      </c>
      <c r="B149" s="4">
        <f>SUM(B151:B156)/6</f>
        <v>0</v>
      </c>
      <c r="C149" s="34"/>
      <c r="D149" s="34"/>
      <c r="E149" s="34"/>
      <c r="F149" s="34"/>
      <c r="G149" s="34"/>
      <c r="H149" s="34"/>
      <c r="I149" s="34"/>
    </row>
    <row r="150" spans="1:9" s="42" customFormat="1" ht="15">
      <c r="A150" s="35" t="s">
        <v>1064</v>
      </c>
      <c r="B150" s="5"/>
      <c r="C150" s="34"/>
      <c r="D150" s="34"/>
      <c r="E150" s="34"/>
      <c r="F150" s="34"/>
      <c r="G150" s="34"/>
      <c r="H150" s="34"/>
      <c r="I150" s="34"/>
    </row>
    <row r="151" spans="1:9" s="42" customFormat="1" ht="15">
      <c r="A151" s="35" t="s">
        <v>1065</v>
      </c>
      <c r="B151" s="145">
        <v>0</v>
      </c>
      <c r="C151" s="34"/>
      <c r="D151" s="34"/>
      <c r="E151" s="34"/>
      <c r="F151" s="34"/>
      <c r="G151" s="34"/>
      <c r="H151" s="34"/>
      <c r="I151" s="34"/>
    </row>
    <row r="152" spans="1:9" s="42" customFormat="1" ht="15">
      <c r="A152" s="35" t="s">
        <v>1066</v>
      </c>
      <c r="B152" s="145">
        <v>0</v>
      </c>
      <c r="C152" s="34"/>
      <c r="D152" s="34"/>
      <c r="E152" s="34"/>
      <c r="F152" s="34"/>
      <c r="G152" s="34"/>
      <c r="H152" s="34"/>
      <c r="I152" s="34"/>
    </row>
    <row r="153" spans="1:9" s="42" customFormat="1" ht="15">
      <c r="A153" s="35" t="s">
        <v>1067</v>
      </c>
      <c r="B153" s="145">
        <v>0</v>
      </c>
      <c r="C153" s="34"/>
      <c r="D153" s="34"/>
      <c r="E153" s="34"/>
      <c r="F153" s="34"/>
      <c r="G153" s="34"/>
      <c r="H153" s="34"/>
      <c r="I153" s="34"/>
    </row>
    <row r="154" spans="1:9" s="42" customFormat="1" ht="15">
      <c r="A154" s="35" t="s">
        <v>1068</v>
      </c>
      <c r="B154" s="145">
        <v>0</v>
      </c>
      <c r="C154" s="34"/>
      <c r="D154" s="34"/>
      <c r="E154" s="34"/>
      <c r="F154" s="34"/>
      <c r="G154" s="34"/>
      <c r="H154" s="34"/>
      <c r="I154" s="34"/>
    </row>
    <row r="155" spans="1:9" s="42" customFormat="1" ht="15">
      <c r="A155" s="35" t="s">
        <v>1069</v>
      </c>
      <c r="B155" s="145">
        <v>0</v>
      </c>
      <c r="C155" s="34"/>
      <c r="D155" s="34"/>
      <c r="E155" s="34"/>
      <c r="F155" s="34"/>
      <c r="G155" s="34"/>
      <c r="H155" s="34"/>
      <c r="I155" s="34"/>
    </row>
    <row r="156" spans="1:9" s="42" customFormat="1" ht="15">
      <c r="A156" s="35" t="s">
        <v>1070</v>
      </c>
      <c r="B156" s="145">
        <v>0</v>
      </c>
      <c r="C156" s="34"/>
      <c r="D156" s="34"/>
      <c r="E156" s="34"/>
      <c r="F156" s="34"/>
      <c r="G156" s="34"/>
      <c r="H156" s="34"/>
      <c r="I156" s="34"/>
    </row>
  </sheetData>
  <sheetProtection password="C1CD" sheet="1" objects="1" scenarios="1"/>
  <dataValidations count="1">
    <dataValidation type="whole" allowBlank="1" showErrorMessage="1" promptTitle="ERROR" prompt="Valor solo puede ser 0 o 1!" errorTitle="ERROR" error="Valor solo puede ser 0 o 1!" sqref="B6:B12 B15:B17 B19 B21:B28 B31:B34 B36 B38:B44 B49:B55 B57:B59 B151:B156 B72 B74 B83:B85 B87 B89 B94 B96:B97 B100:B101 B103 B105 B108:B113 B116:B123 B126:B128 B133:B136 B139:B142 B145 B147:B148 B77:B81 B62:B66 B68:B70">
      <formula1>0</formula1>
      <formula2>1</formula2>
    </dataValidation>
  </dataValidation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PAHO Lan User</cp:lastModifiedBy>
  <cp:lastPrinted>2001-06-21T14:17:56Z</cp:lastPrinted>
  <dcterms:created xsi:type="dcterms:W3CDTF">2000-10-19T17:17:14Z</dcterms:created>
  <dcterms:modified xsi:type="dcterms:W3CDTF">2007-02-23T17:07:43Z</dcterms:modified>
  <cp:category/>
  <cp:version/>
  <cp:contentType/>
  <cp:contentStatus/>
</cp:coreProperties>
</file>