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4.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0"/>
  <workbookPr filterPrivacy="1" codeName="ThisWorkbook" defaultThemeVersion="124226"/>
  <xr:revisionPtr revIDLastSave="0" documentId="8_{D9B1E24D-9793-7D46-BB91-D4058347EB63}" xr6:coauthVersionLast="36" xr6:coauthVersionMax="36" xr10:uidLastSave="{00000000-0000-0000-0000-000000000000}"/>
  <workbookProtection workbookAlgorithmName="SHA-512" workbookHashValue="ijpD45xDaMwYBMQxSS6zC42Gv2w5rFF1/JEkwYibDSdF7WZGo1SyaZoQZp6uFlpdj5s+EEmtULwn6zHgCyhLqw==" workbookSaltValue="elmfCx7LlcQ4iFBUeDWYbQ==" workbookSpinCount="100000" lockStructure="1"/>
  <bookViews>
    <workbookView xWindow="0" yWindow="460" windowWidth="29460" windowHeight="26640" xr2:uid="{00000000-000D-0000-FFFF-FFFF00000000}"/>
  </bookViews>
  <sheets>
    <sheet name="INSTR" sheetId="5" r:id="rId1"/>
    <sheet name="CHECKLIST" sheetId="1" r:id="rId2"/>
    <sheet name="DB" sheetId="4" r:id="rId3"/>
    <sheet name="img" sheetId="7" state="hidden" r:id="rId4"/>
    <sheet name="DATA" sheetId="3" state="hidden" r:id="rId5"/>
    <sheet name="LISTAS" sheetId="2" state="hidden" r:id="rId6"/>
    <sheet name="LANG" sheetId="6" state="hidden" r:id="rId7"/>
  </sheets>
  <definedNames>
    <definedName name="Anguilla">#REF!</definedName>
    <definedName name="Antigua_and_Barbuda">#REF!</definedName>
    <definedName name="Argentina">#REF!</definedName>
    <definedName name="Aruba">#REF!</definedName>
    <definedName name="Bahamas">#REF!</definedName>
    <definedName name="Belize">#REF!</definedName>
    <definedName name="Bermuda">#REF!</definedName>
    <definedName name="Bonaire_Saint_Eustatius_and_Saba">#REF!</definedName>
    <definedName name="Brazil">#REF!</definedName>
    <definedName name="British_Virgin_Islands">#REF!</definedName>
    <definedName name="Canada">#REF!</definedName>
    <definedName name="Cayman_Islands">#REF!</definedName>
    <definedName name="Chile">#REF!</definedName>
    <definedName name="Colombia">#REF!</definedName>
    <definedName name="Costa_Rica">#REF!</definedName>
    <definedName name="Cuba">#REF!</definedName>
    <definedName name="Curacao">#REF!</definedName>
    <definedName name="Dominica">#REF!</definedName>
    <definedName name="Dominican_Republic">#REF!</definedName>
    <definedName name="Ecuador">#REF!</definedName>
    <definedName name="El_Salvador">#REF!</definedName>
    <definedName name="French_Guiana">#REF!</definedName>
    <definedName name="Grenada">#REF!</definedName>
    <definedName name="GRPA1">#REF!</definedName>
    <definedName name="GRPA2">#REF!</definedName>
    <definedName name="GRPA3">#REF!</definedName>
    <definedName name="GRPA4">#REF!</definedName>
    <definedName name="GRPA5">#REF!</definedName>
    <definedName name="GRPA6">#REF!</definedName>
    <definedName name="GRPA7">#REF!</definedName>
    <definedName name="GRPB1">#REF!</definedName>
    <definedName name="GRPB2">#REF!</definedName>
    <definedName name="GRPB3">#REF!</definedName>
    <definedName name="GRPB4">#REF!</definedName>
    <definedName name="GRPB5">#REF!</definedName>
    <definedName name="GRPB6">#REF!</definedName>
    <definedName name="GRPB7">#REF!</definedName>
    <definedName name="GRPB8">#REF!</definedName>
    <definedName name="GRPC1">#REF!</definedName>
    <definedName name="GRPC2">#REF!</definedName>
    <definedName name="GRPC3">#REF!</definedName>
    <definedName name="GRPE1">#REF!</definedName>
    <definedName name="GRPE2">#REF!</definedName>
    <definedName name="GRPG1">#REF!</definedName>
    <definedName name="GRPG2">#REF!</definedName>
    <definedName name="GRPG3">#REF!</definedName>
    <definedName name="GRPG4">#REF!</definedName>
    <definedName name="GRPH1">#REF!</definedName>
    <definedName name="GRPH2">#REF!</definedName>
    <definedName name="GRPH3">#REF!</definedName>
    <definedName name="GRPM1">#REF!</definedName>
    <definedName name="GRPM2">#REF!</definedName>
    <definedName name="GRPM3">#REF!</definedName>
    <definedName name="GRPS1">#REF!</definedName>
    <definedName name="GRPS2">#REF!</definedName>
    <definedName name="GRPS3">#REF!</definedName>
    <definedName name="GRPS4">#REF!</definedName>
    <definedName name="GRPS5">#REF!</definedName>
    <definedName name="GRPS6">#REF!</definedName>
    <definedName name="GRPT1">#REF!</definedName>
    <definedName name="GRPT2">#REF!</definedName>
    <definedName name="GRPT3">#REF!</definedName>
    <definedName name="GRPT4">#REF!</definedName>
    <definedName name="GRPT5">#REF!</definedName>
    <definedName name="GRPT6">#REF!</definedName>
    <definedName name="GRPT7">#REF!</definedName>
    <definedName name="GRPT8">#REF!</definedName>
    <definedName name="GRPT9">#REF!</definedName>
    <definedName name="Guadeloupe">#REF!</definedName>
    <definedName name="Guatemala">#REF!</definedName>
    <definedName name="Guyana">#REF!</definedName>
    <definedName name="Haiti">#REF!</definedName>
    <definedName name="Honduras">#REF!</definedName>
    <definedName name="Hora">#REF!</definedName>
    <definedName name="Jamaica">#REF!</definedName>
    <definedName name="Limpio">#REF!</definedName>
    <definedName name="Martinique">#REF!</definedName>
    <definedName name="Mexico">#REF!</definedName>
    <definedName name="Nicaragua">#REF!</definedName>
    <definedName name="Operacion">#REF!</definedName>
    <definedName name="PAHOMTS0000135E" localSheetId="6">LANG!$D$127</definedName>
    <definedName name="Panama">#REF!</definedName>
    <definedName name="Paraguay">#REF!</definedName>
    <definedName name="Peru">#REF!</definedName>
    <definedName name="Pisos">#REF!</definedName>
    <definedName name="_xlnm.Print_Area" localSheetId="1">CHECKLIST!$B$1:$AF$88</definedName>
    <definedName name="_xlnm.Print_Area" localSheetId="2">DB!$A$1:$AC$33</definedName>
    <definedName name="_xlnm.Print_Area" localSheetId="0">INSTR!$A$5:$T$63</definedName>
    <definedName name="Puerto_Rico">#REF!</definedName>
    <definedName name="Saint_Kitts_and_Nevis">#REF!</definedName>
    <definedName name="Saint_Lucia">#REF!</definedName>
    <definedName name="Saint_Martin">#REF!</definedName>
    <definedName name="Saint_Vincent_and_the_Grenadines">#REF!</definedName>
    <definedName name="Seguro">#REF!</definedName>
    <definedName name="Sino">#REF!</definedName>
    <definedName name="Sint_Maarten">#REF!</definedName>
    <definedName name="Suriname">#REF!</definedName>
    <definedName name="Trinidad_and_Tobago">#REF!</definedName>
    <definedName name="Turks_and_Caicos_Islands">#REF!</definedName>
    <definedName name="United_States_of_America">#REF!</definedName>
    <definedName name="United_States_Virgin_Islands">#REF!</definedName>
    <definedName name="Uruguay">#REF!</definedName>
    <definedName name="Venezuela">#REF!</definedName>
  </definedNames>
  <calcPr calcId="181029"/>
</workbook>
</file>

<file path=xl/calcChain.xml><?xml version="1.0" encoding="utf-8"?>
<calcChain xmlns="http://schemas.openxmlformats.org/spreadsheetml/2006/main">
  <c r="A1" i="6" l="1"/>
  <c r="AD52" i="1" s="1"/>
  <c r="S29" i="1" l="1"/>
  <c r="L30" i="1"/>
  <c r="L29" i="1"/>
  <c r="A12" i="4"/>
  <c r="K6" i="4"/>
  <c r="A1" i="4"/>
  <c r="R30" i="1"/>
  <c r="B61" i="5"/>
  <c r="B11" i="5"/>
  <c r="B17" i="5"/>
  <c r="B18" i="5"/>
  <c r="B12" i="5"/>
  <c r="B45" i="5"/>
  <c r="B56" i="5"/>
  <c r="B43" i="5"/>
  <c r="B55" i="5"/>
  <c r="B50" i="5"/>
  <c r="B40" i="5"/>
  <c r="F45" i="5"/>
  <c r="F43" i="5"/>
  <c r="B41" i="5"/>
  <c r="B49" i="5"/>
  <c r="F41" i="5"/>
  <c r="J69" i="1"/>
  <c r="B35" i="5"/>
  <c r="B34" i="5"/>
  <c r="B28" i="5"/>
  <c r="J77" i="1"/>
  <c r="J83" i="1"/>
  <c r="F52" i="1"/>
  <c r="J57" i="1"/>
  <c r="F62" i="1"/>
  <c r="J58" i="1"/>
  <c r="F53" i="1"/>
  <c r="F59" i="1"/>
  <c r="J74" i="1"/>
  <c r="J66" i="1"/>
  <c r="J78" i="1"/>
  <c r="J86" i="1"/>
  <c r="AB24" i="1"/>
  <c r="G2" i="3"/>
  <c r="G3" i="3"/>
  <c r="G5" i="3"/>
  <c r="G4" i="3"/>
  <c r="J59" i="1"/>
  <c r="J73" i="1"/>
  <c r="J65" i="1"/>
  <c r="J79" i="1"/>
  <c r="J87" i="1"/>
  <c r="J53" i="1"/>
  <c r="B5" i="2"/>
  <c r="J54" i="1"/>
  <c r="J60" i="1"/>
  <c r="J72" i="1"/>
  <c r="J62" i="1"/>
  <c r="J80" i="1"/>
  <c r="J88" i="1"/>
  <c r="J55" i="1"/>
  <c r="J61" i="1"/>
  <c r="J71" i="1"/>
  <c r="J64" i="1"/>
  <c r="J81" i="1"/>
  <c r="G47" i="1"/>
  <c r="B52" i="1"/>
  <c r="J56" i="1"/>
  <c r="B62" i="1"/>
  <c r="J70" i="1"/>
  <c r="J63" i="1"/>
  <c r="J82" i="1"/>
  <c r="B28" i="2"/>
  <c r="J76" i="1"/>
  <c r="J68" i="1"/>
  <c r="B78" i="1"/>
  <c r="J84" i="1"/>
  <c r="J52" i="1"/>
  <c r="B53" i="1"/>
  <c r="B59" i="1"/>
  <c r="J75" i="1"/>
  <c r="J67" i="1"/>
  <c r="F78" i="1"/>
  <c r="J85" i="1"/>
  <c r="B16" i="2"/>
  <c r="D47" i="1"/>
  <c r="B14" i="2"/>
  <c r="B15" i="2"/>
  <c r="B3" i="2"/>
  <c r="B17" i="2"/>
  <c r="D49" i="1"/>
  <c r="B38" i="1"/>
  <c r="D45" i="1"/>
  <c r="B4" i="2"/>
  <c r="B21" i="2"/>
  <c r="K1" i="3" s="1"/>
  <c r="G45" i="1"/>
  <c r="G49" i="1"/>
  <c r="B23" i="2"/>
  <c r="M1" i="3" s="1"/>
  <c r="B7" i="2"/>
  <c r="B25" i="2"/>
  <c r="B11" i="2"/>
  <c r="B26" i="2"/>
  <c r="B44" i="1"/>
  <c r="B8" i="2"/>
  <c r="B18" i="2"/>
  <c r="B9" i="2"/>
  <c r="B19" i="2"/>
  <c r="B2" i="2"/>
  <c r="B12" i="2"/>
  <c r="B22" i="2"/>
  <c r="L1" i="3" s="1"/>
  <c r="N25" i="1"/>
  <c r="Z19" i="1"/>
  <c r="B11" i="1"/>
  <c r="C19" i="1"/>
  <c r="C29" i="1"/>
  <c r="Z17" i="1"/>
  <c r="L10" i="1"/>
  <c r="B5" i="1"/>
  <c r="Q11" i="1"/>
  <c r="S19" i="1"/>
  <c r="Z18" i="1"/>
  <c r="Y25" i="1"/>
  <c r="B1" i="1"/>
  <c r="B15" i="1"/>
  <c r="B23" i="1"/>
  <c r="B34" i="1"/>
  <c r="L24" i="1"/>
  <c r="S18" i="1"/>
  <c r="B8" i="1"/>
  <c r="R8" i="1"/>
  <c r="C16" i="1"/>
  <c r="C24" i="1"/>
  <c r="J16" i="1"/>
  <c r="F25" i="1"/>
  <c r="U10" i="1"/>
  <c r="B9" i="1"/>
  <c r="C17" i="1"/>
  <c r="S24" i="1"/>
  <c r="J17" i="1"/>
  <c r="Q25" i="1"/>
  <c r="B10" i="1"/>
  <c r="S17" i="1"/>
  <c r="C25" i="1"/>
  <c r="J18" i="1"/>
  <c r="AB25" i="1"/>
  <c r="C18" i="1"/>
  <c r="J19" i="1"/>
  <c r="B25" i="5"/>
  <c r="B27" i="5"/>
  <c r="B9" i="5"/>
  <c r="B5" i="5"/>
  <c r="B2" i="5"/>
  <c r="A13" i="4" l="1"/>
  <c r="A14" i="4"/>
  <c r="A15" i="4"/>
  <c r="A16" i="4"/>
  <c r="A10" i="4"/>
  <c r="E8" i="4"/>
  <c r="E7" i="4"/>
  <c r="A9" i="4"/>
  <c r="A8" i="4"/>
  <c r="A7" i="4"/>
  <c r="H6" i="3"/>
  <c r="B3" i="3"/>
  <c r="C3" i="3" s="1"/>
  <c r="B4" i="3"/>
  <c r="C4" i="3" s="1"/>
  <c r="B5" i="3"/>
  <c r="C5" i="3" s="1"/>
  <c r="B6" i="3"/>
  <c r="C6" i="3" s="1"/>
  <c r="B7" i="3"/>
  <c r="C7" i="3" s="1"/>
  <c r="B8" i="3"/>
  <c r="C8" i="3" s="1"/>
  <c r="B9" i="3"/>
  <c r="C9" i="3" s="1"/>
  <c r="B10" i="3"/>
  <c r="C10" i="3" s="1"/>
  <c r="B11" i="3"/>
  <c r="C11" i="3" s="1"/>
  <c r="B12" i="3"/>
  <c r="C12" i="3" s="1"/>
  <c r="B13" i="3"/>
  <c r="C13" i="3" s="1"/>
  <c r="B14" i="3"/>
  <c r="C14" i="3" s="1"/>
  <c r="B15" i="3"/>
  <c r="C15" i="3" s="1"/>
  <c r="B16" i="3"/>
  <c r="C16" i="3" s="1"/>
  <c r="B17" i="3"/>
  <c r="C17" i="3" s="1"/>
  <c r="B18" i="3"/>
  <c r="C18" i="3" s="1"/>
  <c r="B19" i="3"/>
  <c r="C19" i="3" s="1"/>
  <c r="B20" i="3"/>
  <c r="C20" i="3" s="1"/>
  <c r="B21" i="3"/>
  <c r="C21" i="3" s="1"/>
  <c r="B22" i="3"/>
  <c r="C22" i="3" s="1"/>
  <c r="B23" i="3"/>
  <c r="C23" i="3" s="1"/>
  <c r="B24" i="3"/>
  <c r="C24" i="3" s="1"/>
  <c r="B25" i="3"/>
  <c r="C25" i="3" s="1"/>
  <c r="B26" i="3"/>
  <c r="C26" i="3" s="1"/>
  <c r="B27" i="3"/>
  <c r="C27" i="3" s="1"/>
  <c r="B28" i="3"/>
  <c r="C28" i="3" s="1"/>
  <c r="B29" i="3"/>
  <c r="C29" i="3" s="1"/>
  <c r="B30" i="3"/>
  <c r="C30" i="3" s="1"/>
  <c r="B31" i="3"/>
  <c r="C31" i="3" s="1"/>
  <c r="B32" i="3"/>
  <c r="C32" i="3" s="1"/>
  <c r="B33" i="3"/>
  <c r="C33" i="3" s="1"/>
  <c r="B34" i="3"/>
  <c r="C34" i="3" s="1"/>
  <c r="B35" i="3"/>
  <c r="C35" i="3" s="1"/>
  <c r="B36" i="3"/>
  <c r="C36" i="3" s="1"/>
  <c r="B37" i="3"/>
  <c r="C37" i="3" s="1"/>
  <c r="B2" i="3"/>
  <c r="C2" i="3" s="1"/>
  <c r="I2" i="3" l="1"/>
  <c r="J2" i="3" s="1"/>
  <c r="M13" i="4" s="1"/>
  <c r="M5" i="3"/>
  <c r="L3" i="3"/>
  <c r="K5" i="3"/>
  <c r="M3" i="3"/>
  <c r="L4" i="3"/>
  <c r="K3" i="3"/>
  <c r="K4" i="3"/>
  <c r="L5" i="3"/>
  <c r="M4" i="3"/>
  <c r="C38" i="3"/>
  <c r="C39" i="3" s="1"/>
  <c r="L2" i="3"/>
  <c r="K2" i="3"/>
  <c r="M2" i="3"/>
  <c r="I5" i="3"/>
  <c r="J5" i="3" s="1"/>
  <c r="M16" i="4" s="1"/>
  <c r="I4" i="3"/>
  <c r="J4" i="3" s="1"/>
  <c r="M15" i="4" s="1"/>
  <c r="I3" i="3"/>
  <c r="J3" i="3" s="1"/>
  <c r="M14" i="4" s="1"/>
  <c r="K6" i="3" l="1"/>
  <c r="N3" i="3"/>
  <c r="N5" i="3"/>
  <c r="M6" i="3"/>
  <c r="N4" i="3"/>
  <c r="L6" i="3"/>
  <c r="J8" i="3"/>
  <c r="J9" i="3" s="1"/>
  <c r="N2" i="3"/>
  <c r="I6" i="3"/>
  <c r="J6" i="3" s="1"/>
  <c r="K8" i="4" s="1"/>
  <c r="AH54" i="1" l="1"/>
  <c r="AH55" i="1"/>
  <c r="AH56" i="1"/>
  <c r="AH57" i="1"/>
  <c r="AH58" i="1"/>
  <c r="AH59" i="1"/>
  <c r="AH60" i="1"/>
  <c r="AH61" i="1"/>
  <c r="AH62" i="1"/>
  <c r="AH63" i="1"/>
  <c r="AH64" i="1"/>
  <c r="AH65" i="1"/>
  <c r="AH66" i="1"/>
  <c r="AH67" i="1"/>
  <c r="AH68" i="1"/>
  <c r="AH69" i="1"/>
  <c r="AH70" i="1"/>
  <c r="AH71" i="1"/>
  <c r="AH72" i="1"/>
  <c r="AH73" i="1"/>
  <c r="AH74" i="1"/>
  <c r="AH75" i="1"/>
  <c r="AH76" i="1"/>
  <c r="AH77" i="1"/>
  <c r="AH78" i="1"/>
  <c r="AH79" i="1"/>
  <c r="AH80" i="1"/>
  <c r="AH81" i="1"/>
  <c r="AH82" i="1"/>
  <c r="AH83" i="1"/>
  <c r="AH84" i="1"/>
  <c r="AH85" i="1"/>
  <c r="AH86" i="1"/>
  <c r="AH87" i="1"/>
  <c r="AH88" i="1"/>
  <c r="AH53" i="1"/>
  <c r="AH89" i="1" l="1"/>
  <c r="B90" i="1" s="1"/>
</calcChain>
</file>

<file path=xl/sharedStrings.xml><?xml version="1.0" encoding="utf-8"?>
<sst xmlns="http://schemas.openxmlformats.org/spreadsheetml/2006/main" count="844" uniqueCount="541">
  <si>
    <t>FECHA EVALUACION:</t>
  </si>
  <si>
    <t>PAIS:</t>
  </si>
  <si>
    <t>Otra</t>
  </si>
  <si>
    <t xml:space="preserve">NIVEL: </t>
  </si>
  <si>
    <t>Nacional</t>
  </si>
  <si>
    <t>RECURSOS MOVILES:</t>
  </si>
  <si>
    <t>PERSONAL:</t>
  </si>
  <si>
    <t xml:space="preserve">Otros Indicar </t>
  </si>
  <si>
    <t>Niveles de verificacion</t>
  </si>
  <si>
    <t>CUMPLE</t>
  </si>
  <si>
    <t>EN PROCESO</t>
  </si>
  <si>
    <t>NO CUMPLE</t>
  </si>
  <si>
    <t>COMPONENTES</t>
  </si>
  <si>
    <t>OBJETIVO</t>
  </si>
  <si>
    <t>ACCIONES DE ALISTAMIENTO</t>
  </si>
  <si>
    <t>GESTION DE LA LLAMADA</t>
  </si>
  <si>
    <t>Disponibilidad de un mecanismo para la regulación y coordinación de traslados interhospitalarios.</t>
  </si>
  <si>
    <t>PRIMER RESPONDIENTE</t>
  </si>
  <si>
    <t>Procedimientos de SVB para casos sospechosos establecidos en coordinación con su SEM de referencia.</t>
  </si>
  <si>
    <t xml:space="preserve">Procedimiento para la evacuación de residuos biológicos-infecciosos al finalizar la respuesta establecido con el servicio de ambulancias o la red integrada de servicios de salud. </t>
  </si>
  <si>
    <t>Procedimiento de preaviso hospitalario con la red integral de servicios de salud establecido para confirmar la recepción y facilitar la preparación del servicio de urgencias para la llegada del caso sospechoso o confirmado.</t>
  </si>
  <si>
    <t>Mecanismos de comunicación/coordinación identificados y establecidos con los responsables de salud para informar de las activaciones de ambulancia y traslado de pacientes.</t>
  </si>
  <si>
    <t>Revisión y confirmación de la capacidad de filtración de los ventiladores utilizados en las ambulancias y su efecto con las ventilaciones a presiones positiva</t>
  </si>
  <si>
    <t>Garantizar el adecuado funcionamiento de los centros 911/CRUE y de los servicios de ambulancia</t>
  </si>
  <si>
    <t>Personal capacitado, suficiente y disponible para asegurar los puestos de gestión de llamada y dotaciones de las ambulancias.</t>
  </si>
  <si>
    <t>Vocero oficial designado y coordinado con las autoridades de salud.</t>
  </si>
  <si>
    <t>NOMBRE DEL DEPARTAMENTO/ORGANIZACIÓN:</t>
  </si>
  <si>
    <t>Indicar:</t>
  </si>
  <si>
    <t xml:space="preserve">No </t>
  </si>
  <si>
    <t xml:space="preserve">Bomberos </t>
  </si>
  <si>
    <t xml:space="preserve">Universidad </t>
  </si>
  <si>
    <t xml:space="preserve">TIPO: </t>
  </si>
  <si>
    <t xml:space="preserve">GESTION LLAMADA: </t>
  </si>
  <si>
    <t xml:space="preserve">Si </t>
  </si>
  <si>
    <t xml:space="preserve">Policia </t>
  </si>
  <si>
    <t xml:space="preserve">TELEFONO EMERGENCIAS: </t>
  </si>
  <si>
    <t>(Numero:</t>
  </si>
  <si>
    <t>)</t>
  </si>
  <si>
    <t>Vehiculos Transporte no Urgente</t>
  </si>
  <si>
    <t>Ambulancia Soporte Vital Basico</t>
  </si>
  <si>
    <t>Helicóptero medicalizado</t>
  </si>
  <si>
    <t>Ambulancia Soporte Vital Avanzado</t>
  </si>
  <si>
    <t>Motos Primera Respuesta</t>
  </si>
  <si>
    <t>Barco medicalizado</t>
  </si>
  <si>
    <t>Tecnico Emergencias Medicas básico</t>
  </si>
  <si>
    <t>Enfermería</t>
  </si>
  <si>
    <t xml:space="preserve">Tecnico Emergencias Medicas intermedio </t>
  </si>
  <si>
    <t>Paramédico</t>
  </si>
  <si>
    <t>Médico</t>
  </si>
  <si>
    <t>En caso de otros Indicar:</t>
  </si>
  <si>
    <t>ID</t>
  </si>
  <si>
    <t>Nombre</t>
  </si>
  <si>
    <t>Nombre Completo</t>
  </si>
  <si>
    <t>ISO 3</t>
  </si>
  <si>
    <t>Mapa</t>
  </si>
  <si>
    <t>SubRegion</t>
  </si>
  <si>
    <t>Anguilla</t>
  </si>
  <si>
    <t>AIA</t>
  </si>
  <si>
    <t>North, Central &amp; Caribbean</t>
  </si>
  <si>
    <t>Non Latin Caribbean</t>
  </si>
  <si>
    <t>Antigua_and_Barbuda</t>
  </si>
  <si>
    <t>Antigua and Barbuda</t>
  </si>
  <si>
    <t>ATG</t>
  </si>
  <si>
    <t>Argentina</t>
  </si>
  <si>
    <t>ARG</t>
  </si>
  <si>
    <t>South America</t>
  </si>
  <si>
    <t>South Cone</t>
  </si>
  <si>
    <t>Aruba</t>
  </si>
  <si>
    <t>ABW</t>
  </si>
  <si>
    <t>Bahamas</t>
  </si>
  <si>
    <t>BHS</t>
  </si>
  <si>
    <t>Belize</t>
  </si>
  <si>
    <t>BLZ</t>
  </si>
  <si>
    <t>Central America</t>
  </si>
  <si>
    <t>Bermuda</t>
  </si>
  <si>
    <t>BMU</t>
  </si>
  <si>
    <t>North America</t>
  </si>
  <si>
    <t>Bolivia</t>
  </si>
  <si>
    <t>BOL</t>
  </si>
  <si>
    <t>Andean</t>
  </si>
  <si>
    <t>Bonaire_Saint_Eustatius_and_Saba</t>
  </si>
  <si>
    <t>Bonaire, Saint Eustatius and Saba</t>
  </si>
  <si>
    <t>BES</t>
  </si>
  <si>
    <t>Brazil</t>
  </si>
  <si>
    <t>BRA</t>
  </si>
  <si>
    <t>Latin America</t>
  </si>
  <si>
    <t>British_Virgin_Islands</t>
  </si>
  <si>
    <t>British Virgin Islands</t>
  </si>
  <si>
    <t>VGB</t>
  </si>
  <si>
    <t>Canada</t>
  </si>
  <si>
    <t>CAN</t>
  </si>
  <si>
    <t>Cayman_Islands</t>
  </si>
  <si>
    <t>Cayman Islands</t>
  </si>
  <si>
    <t>CYM</t>
  </si>
  <si>
    <t>Chile</t>
  </si>
  <si>
    <t>CHL</t>
  </si>
  <si>
    <t>Colombia</t>
  </si>
  <si>
    <t>COL</t>
  </si>
  <si>
    <t>Costa_Rica</t>
  </si>
  <si>
    <t>Costa Rica</t>
  </si>
  <si>
    <t>CRI</t>
  </si>
  <si>
    <t>Cuba</t>
  </si>
  <si>
    <t>CUB</t>
  </si>
  <si>
    <t>Latin Caribbean</t>
  </si>
  <si>
    <t>Curacao</t>
  </si>
  <si>
    <t>CUW</t>
  </si>
  <si>
    <t>Dominica</t>
  </si>
  <si>
    <t>DMA</t>
  </si>
  <si>
    <t>Dominican_Republic</t>
  </si>
  <si>
    <t>Dominican Republic</t>
  </si>
  <si>
    <t>DOM</t>
  </si>
  <si>
    <t>Ecuador</t>
  </si>
  <si>
    <t>ECU</t>
  </si>
  <si>
    <t>El_Salvador</t>
  </si>
  <si>
    <t>El Salvador</t>
  </si>
  <si>
    <t>SLV</t>
  </si>
  <si>
    <t>French_Guiana</t>
  </si>
  <si>
    <t>French Guiana</t>
  </si>
  <si>
    <t>GUF</t>
  </si>
  <si>
    <t>Grenada</t>
  </si>
  <si>
    <t>GRD</t>
  </si>
  <si>
    <t>Guadeloupe</t>
  </si>
  <si>
    <t>GLP</t>
  </si>
  <si>
    <t>Guatemala</t>
  </si>
  <si>
    <t>GTM</t>
  </si>
  <si>
    <t>Guyana</t>
  </si>
  <si>
    <t>GUY</t>
  </si>
  <si>
    <t>Haiti</t>
  </si>
  <si>
    <t>HTI</t>
  </si>
  <si>
    <t>Honduras</t>
  </si>
  <si>
    <t>HND</t>
  </si>
  <si>
    <t>Jamaica</t>
  </si>
  <si>
    <t>JAM</t>
  </si>
  <si>
    <t>Martinique</t>
  </si>
  <si>
    <t>MTQ</t>
  </si>
  <si>
    <t>Mexico</t>
  </si>
  <si>
    <t>MEX</t>
  </si>
  <si>
    <t>Nicaragua</t>
  </si>
  <si>
    <t>NIC</t>
  </si>
  <si>
    <t>Panama</t>
  </si>
  <si>
    <t>PAN</t>
  </si>
  <si>
    <t>Paraguay</t>
  </si>
  <si>
    <t>PRY</t>
  </si>
  <si>
    <t>Peru</t>
  </si>
  <si>
    <t>PER</t>
  </si>
  <si>
    <t>Puerto_Rico</t>
  </si>
  <si>
    <t>Puerto Rico</t>
  </si>
  <si>
    <t>PRI</t>
  </si>
  <si>
    <t>Saint_Kitts_and_Nevis</t>
  </si>
  <si>
    <t>Saint Kitts and Nevis</t>
  </si>
  <si>
    <t>KNA</t>
  </si>
  <si>
    <t>Saint_Lucia</t>
  </si>
  <si>
    <t>Saint Lucia</t>
  </si>
  <si>
    <t>LCA</t>
  </si>
  <si>
    <t>Saint_Martin</t>
  </si>
  <si>
    <t>Saint Martin</t>
  </si>
  <si>
    <t>MAF</t>
  </si>
  <si>
    <t>Saint_Vincent_and_the_Grenadines</t>
  </si>
  <si>
    <t>Saint Vincent and the Grenadines</t>
  </si>
  <si>
    <t>VCT</t>
  </si>
  <si>
    <t>Sint_Maarten</t>
  </si>
  <si>
    <t>Sint Maarten</t>
  </si>
  <si>
    <t>SXM</t>
  </si>
  <si>
    <t>Suriname</t>
  </si>
  <si>
    <t>SUR</t>
  </si>
  <si>
    <t>Trinidad_and_Tobago</t>
  </si>
  <si>
    <t>Trinidad and Tobago</t>
  </si>
  <si>
    <t>TTO</t>
  </si>
  <si>
    <t>Turks_and_Caicos_Islands</t>
  </si>
  <si>
    <t>Turks and Caicos Islands</t>
  </si>
  <si>
    <t>TCA</t>
  </si>
  <si>
    <t>United_States_of_America</t>
  </si>
  <si>
    <t>United States of America</t>
  </si>
  <si>
    <t>USA</t>
  </si>
  <si>
    <t>United_States_Virgin_Islands</t>
  </si>
  <si>
    <t>United States Virgin Islands</t>
  </si>
  <si>
    <t>VIR</t>
  </si>
  <si>
    <t>Uruguay</t>
  </si>
  <si>
    <t>URY</t>
  </si>
  <si>
    <t>Venezuela</t>
  </si>
  <si>
    <t>VEN</t>
  </si>
  <si>
    <t>% General</t>
  </si>
  <si>
    <t>Lang</t>
  </si>
  <si>
    <t>Clv</t>
  </si>
  <si>
    <t>English</t>
  </si>
  <si>
    <t>Español</t>
  </si>
  <si>
    <t>Hoja</t>
  </si>
  <si>
    <t>Clave</t>
  </si>
  <si>
    <t>es</t>
  </si>
  <si>
    <t>en</t>
  </si>
  <si>
    <t>fr</t>
  </si>
  <si>
    <t>pt</t>
  </si>
  <si>
    <t>B001</t>
  </si>
  <si>
    <t>Seleciona el idioma:</t>
  </si>
  <si>
    <t>Select the language:</t>
  </si>
  <si>
    <t>B002</t>
  </si>
  <si>
    <t>B003</t>
  </si>
  <si>
    <t>B004</t>
  </si>
  <si>
    <t>B005</t>
  </si>
  <si>
    <t>B006</t>
  </si>
  <si>
    <t>B007</t>
  </si>
  <si>
    <t>B008</t>
  </si>
  <si>
    <t>B009</t>
  </si>
  <si>
    <t>B010</t>
  </si>
  <si>
    <t>B011</t>
  </si>
  <si>
    <t>B012</t>
  </si>
  <si>
    <t>B013</t>
  </si>
  <si>
    <t>B014</t>
  </si>
  <si>
    <t>datas</t>
  </si>
  <si>
    <t>G001</t>
  </si>
  <si>
    <t>G002</t>
  </si>
  <si>
    <t>G003</t>
  </si>
  <si>
    <t>G004</t>
  </si>
  <si>
    <t>G005</t>
  </si>
  <si>
    <t>G006</t>
  </si>
  <si>
    <t>G007</t>
  </si>
  <si>
    <t>G008</t>
  </si>
  <si>
    <t>G009</t>
  </si>
  <si>
    <t>G010</t>
  </si>
  <si>
    <t>G011</t>
  </si>
  <si>
    <t>G012</t>
  </si>
  <si>
    <t>G013</t>
  </si>
  <si>
    <t>G014</t>
  </si>
  <si>
    <t>G015</t>
  </si>
  <si>
    <t>G016</t>
  </si>
  <si>
    <t>G017</t>
  </si>
  <si>
    <t>G018</t>
  </si>
  <si>
    <t>G019</t>
  </si>
  <si>
    <t>G020</t>
  </si>
  <si>
    <t>G021</t>
  </si>
  <si>
    <t>G022</t>
  </si>
  <si>
    <t>G023</t>
  </si>
  <si>
    <t>G024</t>
  </si>
  <si>
    <t>G025</t>
  </si>
  <si>
    <t>G026</t>
  </si>
  <si>
    <t>G027</t>
  </si>
  <si>
    <t>Nombre de los evaluadores:</t>
  </si>
  <si>
    <t>H001</t>
  </si>
  <si>
    <t>H002</t>
  </si>
  <si>
    <t>H003</t>
  </si>
  <si>
    <t>H004</t>
  </si>
  <si>
    <t>H005</t>
  </si>
  <si>
    <t>H006</t>
  </si>
  <si>
    <t>H007</t>
  </si>
  <si>
    <t>H008</t>
  </si>
  <si>
    <t>H009</t>
  </si>
  <si>
    <t>H010</t>
  </si>
  <si>
    <t>H011</t>
  </si>
  <si>
    <t>H012</t>
  </si>
  <si>
    <t>H013</t>
  </si>
  <si>
    <t>H014</t>
  </si>
  <si>
    <t>H015</t>
  </si>
  <si>
    <t>H016</t>
  </si>
  <si>
    <t>H017</t>
  </si>
  <si>
    <t>H018</t>
  </si>
  <si>
    <t>H019</t>
  </si>
  <si>
    <t>H020</t>
  </si>
  <si>
    <t>H021</t>
  </si>
  <si>
    <t>H022</t>
  </si>
  <si>
    <t>H023</t>
  </si>
  <si>
    <t>H024</t>
  </si>
  <si>
    <t>H025</t>
  </si>
  <si>
    <t>H026</t>
  </si>
  <si>
    <t>H027</t>
  </si>
  <si>
    <t>H028</t>
  </si>
  <si>
    <t>H029</t>
  </si>
  <si>
    <t>H030</t>
  </si>
  <si>
    <t>H031</t>
  </si>
  <si>
    <t>H032</t>
  </si>
  <si>
    <t>H033</t>
  </si>
  <si>
    <t>H034</t>
  </si>
  <si>
    <t>H035</t>
  </si>
  <si>
    <t>H036</t>
  </si>
  <si>
    <t>H037</t>
  </si>
  <si>
    <t>H038</t>
  </si>
  <si>
    <t>H039</t>
  </si>
  <si>
    <t>H040</t>
  </si>
  <si>
    <t>H041</t>
  </si>
  <si>
    <t>H042</t>
  </si>
  <si>
    <t>H043</t>
  </si>
  <si>
    <t>H044</t>
  </si>
  <si>
    <t>H045</t>
  </si>
  <si>
    <t>H046</t>
  </si>
  <si>
    <t>H047</t>
  </si>
  <si>
    <t>H048</t>
  </si>
  <si>
    <t>H049</t>
  </si>
  <si>
    <t>H050</t>
  </si>
  <si>
    <t>H051</t>
  </si>
  <si>
    <t>H052</t>
  </si>
  <si>
    <t>H053</t>
  </si>
  <si>
    <t>H054</t>
  </si>
  <si>
    <t>H055</t>
  </si>
  <si>
    <t>DB</t>
  </si>
  <si>
    <t>I001</t>
  </si>
  <si>
    <t>I002</t>
  </si>
  <si>
    <t>I003</t>
  </si>
  <si>
    <t>I004</t>
  </si>
  <si>
    <t>I005</t>
  </si>
  <si>
    <t>I006</t>
  </si>
  <si>
    <t>I007</t>
  </si>
  <si>
    <t>I008</t>
  </si>
  <si>
    <t>I009</t>
  </si>
  <si>
    <t>I010</t>
  </si>
  <si>
    <t>I011</t>
  </si>
  <si>
    <t>I012</t>
  </si>
  <si>
    <t>I013</t>
  </si>
  <si>
    <t>I014</t>
  </si>
  <si>
    <t>I015</t>
  </si>
  <si>
    <t>I016</t>
  </si>
  <si>
    <t>I017</t>
  </si>
  <si>
    <t>I018</t>
  </si>
  <si>
    <t>I019</t>
  </si>
  <si>
    <t>HELP</t>
  </si>
  <si>
    <t>Nombre de quien rellena/participa en la encuesta:</t>
  </si>
  <si>
    <t>G028</t>
  </si>
  <si>
    <t>G029</t>
  </si>
  <si>
    <t>G030</t>
  </si>
  <si>
    <t>G031</t>
  </si>
  <si>
    <t>G032</t>
  </si>
  <si>
    <t>G033</t>
  </si>
  <si>
    <t>G034</t>
  </si>
  <si>
    <t>G035</t>
  </si>
  <si>
    <t>G036</t>
  </si>
  <si>
    <t>G037</t>
  </si>
  <si>
    <t>G038</t>
  </si>
  <si>
    <t>G039</t>
  </si>
  <si>
    <t>G040</t>
  </si>
  <si>
    <t>G041</t>
  </si>
  <si>
    <t>G042</t>
  </si>
  <si>
    <t>G043</t>
  </si>
  <si>
    <t>G044</t>
  </si>
  <si>
    <t>G045</t>
  </si>
  <si>
    <t>G046</t>
  </si>
  <si>
    <t>G047</t>
  </si>
  <si>
    <t>G048</t>
  </si>
  <si>
    <t>Triage/regulación</t>
  </si>
  <si>
    <t xml:space="preserve">Gubernamental </t>
  </si>
  <si>
    <t xml:space="preserve">Privado </t>
  </si>
  <si>
    <t xml:space="preserve">Voluntario </t>
  </si>
  <si>
    <t xml:space="preserve">Estado/Regional/Provincial </t>
  </si>
  <si>
    <t xml:space="preserve">Despacho </t>
  </si>
  <si>
    <t xml:space="preserve">Local </t>
  </si>
  <si>
    <t>El SEM ha desarrollado, validado e implementado el procedimiento/protocolo. Cuenta con el equipamiento recomendado.</t>
  </si>
  <si>
    <t>El SEM ha desarrollado un procedimiento/protocolo, pero no está implementado ni validado todavía. El equipamiento está en proceso de compra, pero no ha sido recibido todavía.</t>
  </si>
  <si>
    <t>El SEM no cuenta con el procedimiento/protocolo y/o equipamiento recomendado.</t>
  </si>
  <si>
    <t>G049</t>
  </si>
  <si>
    <t>G050</t>
  </si>
  <si>
    <t>G051</t>
  </si>
  <si>
    <t xml:space="preserve">Vehículo intervención rápida </t>
  </si>
  <si>
    <t>G052</t>
  </si>
  <si>
    <t>Garantizar la adecuada gestión de la llamada a los Centros 911 o CRUEs para activar los recursos del Servicio de Emergencias Médicas</t>
  </si>
  <si>
    <t>Disponibilidad de una plataforma tecnológica que permita una adecuada clasificación de la alerta y gestión de la llamada y el manejo de la información.</t>
  </si>
  <si>
    <t>Mecanismos de comunicación/coordinación con los responsables de salud y puntos de entrada identificados y establecidos para el reporte de casos y transporte de pacientes.</t>
  </si>
  <si>
    <t>Establecimiento de instrucciones de pre-llegada para que familiares o primeros respondientes de casos sospechosos esperen a los servicios de ambulancia (Nota: el cuestionario o estas instrucciones no pueden retrasar los consejos inmediatos para situaciones de riesgo vital).</t>
  </si>
  <si>
    <t>checklist</t>
  </si>
  <si>
    <t>Facilitar la activación del sistema y el inicio de los cuidados de salud a través de los primeros respondientes o persona que alerta</t>
  </si>
  <si>
    <t>TRANSPORTE MÉDICO (INCLUYE PRIMARIO E INTERHOSPITALARIO)</t>
  </si>
  <si>
    <t>Establecer atención segura (incluyendo soporte vital básico y/o avanzado) y transporte adecuado del paciente al establecimiento de salud receptor.</t>
  </si>
  <si>
    <t>Mecanismo de comunicación/coordinación del traslado interhospitalario identificado y establecido con los CRUE y/o 911 y la red integrada de servicios de salud.</t>
  </si>
  <si>
    <t>Identificación y localización de ambulancias que disponen de compartimento de separación entre la posición de conductor y el habitáculo asistencial y/o filtro HEPA en sus circuitos de ventilación.</t>
  </si>
  <si>
    <t>Disponibilidad de medios para la adecuada higiene de las manos en las ambulancias.</t>
  </si>
  <si>
    <t>Disponibilidad de una zona adecuada y señalizada para la eliminación de residuos biológicos-infecciosos en las ambulancias.</t>
  </si>
  <si>
    <t>Disponibilidad de un protocolo asistencial para el manejo y transporte de casos sospechosos y confirmados.</t>
  </si>
  <si>
    <t>Disponibilidad de un protocolo de manejo de vía aérea y ventilación, que incluya todas las técnicas con riesgo de producción de aerosoles.</t>
  </si>
  <si>
    <t>Disponibilidad de dispositivos manuales de ventilación con filtros HEPA en las salidas de exhalación.</t>
  </si>
  <si>
    <t>Revisión y actualización de los formularios de reporte asistencial de la ambulancia para incluir todos los aspectos relacionados con el caso sospechoso (tipo de atención e información de los contactos) para ser entregado al hospital receptor y autoridades de salud.</t>
  </si>
  <si>
    <t>Procedimiento para la higiene del personal y la limpieza del área asistencial de la ambulancia establecido.</t>
  </si>
  <si>
    <t>Área identificada y establecida en la base de la ambulancia y/o en el hospital de referencia para la descontaminación y desinfección del material y la ambulancia.</t>
  </si>
  <si>
    <t>Procedimiento para la disposición final de residuos biológicos-infecciosos al finalizar la respuesta o el turno de la ambulancia establecido.</t>
  </si>
  <si>
    <t>Procedimiento establecido para el manejo de fallecimientos en la escena o en ruta hacia el hospital.</t>
  </si>
  <si>
    <t>ADMINISTRATION DEL 911/SEM</t>
  </si>
  <si>
    <t>Protocolo de bajas médicas del personal de emergencia por cuarentena desarrollado e implementado.</t>
  </si>
  <si>
    <t>Todo el personal del SEM está capacitado y entrenado en la conducta DAR (Detectar-Aislar-Reportar).</t>
  </si>
  <si>
    <t>Integrantes del programa de primer respondiente están capacitados y entrenados en el manejo inicial de casos sospechosos de COVID-19.</t>
  </si>
  <si>
    <t>Todo el personal de ambulancias está capacitado y entrenado para la valoración y atención médica inicial de casos sospechosos y confirmados.</t>
  </si>
  <si>
    <t>Todo el personal de ambulancias está capacitado y entrenado en los procedimientos de descontaminación y desinfección del vehículo y su equipamiento.</t>
  </si>
  <si>
    <t>El sistema de comunicación/coordinación con las centrales 911, puntos de entrada, red integrada de servicios de salud y autoridades de salud involucradas en el manejo de casos se mantiene operativo.</t>
  </si>
  <si>
    <t xml:space="preserve">Faltan </t>
  </si>
  <si>
    <t xml:space="preserve"> Respuestas</t>
  </si>
  <si>
    <t>INSTRUCCIONES</t>
  </si>
  <si>
    <t xml:space="preserve">Paso 1. </t>
  </si>
  <si>
    <t>Paso 2.</t>
  </si>
  <si>
    <t>Califique cada ítem. Los ítems de la lista están desarrollados para ser verificados de forma dicotómica, si cumple o no cumple. Si se han iniciado las acciones, pero aún no están implementadas y probadas, se debe señalar que están en proceso, esto permite dar seguimiento a cada una de las actividades.</t>
  </si>
  <si>
    <t>Los criterios para cada nivel de verificación serían:</t>
  </si>
  <si>
    <t>Paso 3.</t>
  </si>
  <si>
    <t>Paso 4.</t>
  </si>
  <si>
    <t xml:space="preserve">Informe del estado de alistamiento del SEM. Notifique al responsable del SEM los aspectos prioritarios a intervenir de acuerdo con el informe gráfico que se genera de forma automatizada. Establezca un plan de accion para mejorar el nivel de cumplimiento de la lista de verificación. </t>
  </si>
  <si>
    <t>B015</t>
  </si>
  <si>
    <t>B016</t>
  </si>
  <si>
    <t>B017</t>
  </si>
  <si>
    <t>B018</t>
  </si>
  <si>
    <t>B019</t>
  </si>
  <si>
    <t>INSTRUCTIONS</t>
  </si>
  <si>
    <t xml:space="preserve">Step 1. </t>
  </si>
  <si>
    <t>Step 2.</t>
  </si>
  <si>
    <t>The criteria for each level of verification would be:</t>
  </si>
  <si>
    <t>IN PROCESS</t>
  </si>
  <si>
    <t>Step 3.</t>
  </si>
  <si>
    <t>Step 4.</t>
  </si>
  <si>
    <t>Country:</t>
  </si>
  <si>
    <t>Evaluation date:</t>
  </si>
  <si>
    <t>Name of department/organization:</t>
  </si>
  <si>
    <t>Type:</t>
  </si>
  <si>
    <t>Level:</t>
  </si>
  <si>
    <t>Indicate which:</t>
  </si>
  <si>
    <t>Emergency telephone number:</t>
  </si>
  <si>
    <t>Call management:</t>
  </si>
  <si>
    <t>Mobile resources:</t>
  </si>
  <si>
    <t xml:space="preserve">Non-urgent transport vehicles </t>
  </si>
  <si>
    <t xml:space="preserve">Basic life-support ambulances </t>
  </si>
  <si>
    <t xml:space="preserve">Advanced life-support ambulances </t>
  </si>
  <si>
    <t xml:space="preserve">Medical helicopters </t>
  </si>
  <si>
    <t xml:space="preserve">Medical boats </t>
  </si>
  <si>
    <t xml:space="preserve">Rapid-intervention vehicles </t>
  </si>
  <si>
    <t xml:space="preserve">First-response motorcycles </t>
  </si>
  <si>
    <t>(number:</t>
  </si>
  <si>
    <t>Personnel:</t>
  </si>
  <si>
    <t>Basic emergency medical technicians</t>
  </si>
  <si>
    <t xml:space="preserve">Intermediate emergency medical technicians </t>
  </si>
  <si>
    <t xml:space="preserve">Paramedics </t>
  </si>
  <si>
    <t xml:space="preserve">Nurses </t>
  </si>
  <si>
    <t xml:space="preserve">Physicians </t>
  </si>
  <si>
    <t>First-responder program:</t>
  </si>
  <si>
    <t>Name of the person completing/participating in the survey:</t>
  </si>
  <si>
    <t>Name of the evaluators:</t>
  </si>
  <si>
    <t>Data Emergency Medical</t>
  </si>
  <si>
    <t>Datos Emergencia Médica</t>
  </si>
  <si>
    <t>Government</t>
  </si>
  <si>
    <t>Private</t>
  </si>
  <si>
    <t>Volunteer</t>
  </si>
  <si>
    <t>Other</t>
  </si>
  <si>
    <t>National</t>
  </si>
  <si>
    <t>State/Regional/Provincial</t>
  </si>
  <si>
    <t>Local</t>
  </si>
  <si>
    <t>Dispatch</t>
  </si>
  <si>
    <t>Triage/regulation</t>
  </si>
  <si>
    <t>No</t>
  </si>
  <si>
    <t>Yes</t>
  </si>
  <si>
    <t>Police</t>
  </si>
  <si>
    <t>Fire department</t>
  </si>
  <si>
    <t>University</t>
  </si>
  <si>
    <t>Other (indicate which)</t>
  </si>
  <si>
    <t>COMPLETE</t>
  </si>
  <si>
    <t>INCOMPLETE</t>
  </si>
  <si>
    <t>The EMS has developed, validated, and implemented the procedure/protocol. It has the recommended equipment.</t>
  </si>
  <si>
    <t>The EMS has developed a procedure/protocol but has not yet implemented or validated it. The equipment is being purchased but has not yet been received.</t>
  </si>
  <si>
    <t>The EMS does not have the procedure/protocol and/or recommended equipment.</t>
  </si>
  <si>
    <t xml:space="preserve">Verification level </t>
  </si>
  <si>
    <t>COMPONENTS</t>
  </si>
  <si>
    <t>OBJECTIVE</t>
  </si>
  <si>
    <t xml:space="preserve">CALL MANAGEMENT </t>
  </si>
  <si>
    <t xml:space="preserve">Ensure that calls are properly routed to 911 or other emergency medical dispatch centers to activate EMS resources </t>
  </si>
  <si>
    <t>Availability of a technological platform for correct classification of alerts, call management, and information management</t>
  </si>
  <si>
    <t>Identified and established mechanisms for communication/coordination with authorities at health services and points of entry, for case reporting and transportation of patients</t>
  </si>
  <si>
    <t>The call protocol has an up-to-date questionnaire that includes COVID-19 symptoms and risk factors for (e.g., history of travel to affected areas), based on case definition.</t>
  </si>
  <si>
    <t>Pre-arrival instructions are in place so that family members or first responders wait for ambulance services (The survey or instructions must not delay immediate advice on life-threatening situations).</t>
  </si>
  <si>
    <t>Availability of a mechanism to regulate and coordinate interhospital transfers</t>
  </si>
  <si>
    <t>FIRST RESPONDERS</t>
  </si>
  <si>
    <t>Facilitate system activation and initiation of treatment by first responders or the caller</t>
  </si>
  <si>
    <t>Identified and established protocol/procedure for communication with 911 and emergency medical dispatch centers and/or EMS in order to inform emergency medical personnel of a possible case of COVID-19</t>
  </si>
  <si>
    <t>Basic Life Support procedures for suspected cases, established in coordination with the corresponding EMS</t>
  </si>
  <si>
    <t xml:space="preserve">Procedure for the disposal of biological/infectious waste after the response, established with the ambulance service or the integrated health services network </t>
  </si>
  <si>
    <t>MEDICAL TRANSPORTATION (INCLUDING PRIMARY AND INTERHOSPITAL)</t>
  </si>
  <si>
    <t>Establish safe treatment (including basic and/or advanced life support) and ensure appropriate patient transport to the receiving health facility</t>
  </si>
  <si>
    <t>Hospital Pre-arrival notification procedure established with the integrated health service network to confirm the reception and to facilitate the emergency department preparation for the arrival of the suspected or confirmed case.</t>
  </si>
  <si>
    <t xml:space="preserve">Identified and established mechanisms for communication/coordination with health authorities in order to report ambulance in route and patient transfer </t>
  </si>
  <si>
    <t>Identification and location of ambulances with compartmentalized separation between the driver’s cabin and treatment area, and/or a HEPA filter in their ventilation circuits</t>
  </si>
  <si>
    <t>Availability of adequate hand hygiene resources in the ambulance</t>
  </si>
  <si>
    <t>Availability of an adequate, clearly indicated area for the disposal of biological/infectious waste in ambulances</t>
  </si>
  <si>
    <t>Availability of a care protocol for the management and transportation of suspected and confirmed cases</t>
  </si>
  <si>
    <t>Availability of a protocol for airway management and ventilation, including all techniques with risk of aerosol production</t>
  </si>
  <si>
    <t xml:space="preserve">Availability of manual ventilation devices with HEPA filters in vents </t>
  </si>
  <si>
    <t>Review and confirmation of filtration capacity of the ventilators used in ambulances and their effect on positive pressure ventilations</t>
  </si>
  <si>
    <t>Review and updating of the forms used to report ambulance interventions in order to include all aspects relevant to suspected cases (type of care provided and information on contacts), to be delivered to the receiving hospital and health authorities</t>
  </si>
  <si>
    <t>Established procedure for hygiene of ambulance workers and cleanliness treatment area in the ambulance</t>
  </si>
  <si>
    <t>An identified, designated area in the ambulance station and/or referral hospital to decontaminate and disinfect materials and the ambulance</t>
  </si>
  <si>
    <t>Established procedure for the final disposal of biological/infectious waste after the response or after the ambulance shift</t>
  </si>
  <si>
    <t>Established procedure for management of deaths on the scene or in route</t>
  </si>
  <si>
    <t>911/EMS ADMINISTRATION</t>
  </si>
  <si>
    <t>Ensure proper operation of 911/emergency medical dispatch centers and ambulance services</t>
  </si>
  <si>
    <t>Trained, sufficient, and available personnel to cover call management posts and ambulance staffing.</t>
  </si>
  <si>
    <t xml:space="preserve">Protocol developed, implemented, and tested for risk exposure assessment and management of professionals exposed to COVID-19 </t>
  </si>
  <si>
    <t xml:space="preserve">Protocol developed and implemented for medical leave for quarantined emergency personnel </t>
  </si>
  <si>
    <t xml:space="preserve">Periodic updating and maintenance of all EMS procedures for COVID-19 response </t>
  </si>
  <si>
    <t xml:space="preserve">All EMS personnel trained in the Detect – Isolate – Report (D.I.R) conduct </t>
  </si>
  <si>
    <t xml:space="preserve"> Members of the first-responders program are trained in initial management of suspected cases    </t>
  </si>
  <si>
    <t>All ambulance staff are trained in assessment and initial medical care of suspected and confirmed cases of COVID-19</t>
  </si>
  <si>
    <t>All ambulance staff are trained in the use of PPE and aware of COVID-19 transmission mechanisms</t>
  </si>
  <si>
    <t>All ambulance staff are trained in decontamination and disinfection procedures of vehicles and equipment</t>
  </si>
  <si>
    <t>The system for communication/coordination with 911, points of entry, the integrated health services network, and health authorities involved in case management remains operative</t>
  </si>
  <si>
    <t xml:space="preserve">Missing </t>
  </si>
  <si>
    <t xml:space="preserve"> Replies</t>
  </si>
  <si>
    <t>B020</t>
  </si>
  <si>
    <t>B021</t>
  </si>
  <si>
    <t>B022</t>
  </si>
  <si>
    <t>B023</t>
  </si>
  <si>
    <t>B024</t>
  </si>
  <si>
    <t>B025</t>
  </si>
  <si>
    <t>B026</t>
  </si>
  <si>
    <t>B027</t>
  </si>
  <si>
    <t>B028</t>
  </si>
  <si>
    <t>B029</t>
  </si>
  <si>
    <t>B030</t>
  </si>
  <si>
    <t>Objetivos</t>
  </si>
  <si>
    <t xml:space="preserve">Fueron asignados factores de ponderación con base en la metodología de estimación de pesos ponderados de variables, siendo 1 = 100% si el ítem es calificado "CUMPLE"; 0.5 = 50% si es calificado "EN PROCESO" y 0 = 0% de avance si es calificado "NO CUMPLE". 
El total porcentaje de cumplimiento por cada módulo, se obtiene mediante promedio de los ítems que lo componen. 
Posteriormente se obtiene el porcentaje total de cumplimiento con base en el promedio de todos los ítems. 
</t>
  </si>
  <si>
    <t>Metodología de cálculo</t>
  </si>
  <si>
    <t xml:space="preserve">*El resultado expresado en porcentaje es solo una referencia y no refleja la capacidad real para la respuesta de los Servicios de Emergencias Médicas Pre-hospitalarias. </t>
  </si>
  <si>
    <t>Calculation methodology</t>
  </si>
  <si>
    <t>Objectives</t>
  </si>
  <si>
    <t>Interim document - Version 2.2 (March 02, 2020)</t>
  </si>
  <si>
    <t>Documento provisional - Versión 2.2 (02 Marzo 2020)</t>
  </si>
  <si>
    <t>Esta herramienta tiene como propósito apoyar a los países a verificar el estado de alistamiento de sus servicios médicos de emergencia prehospitalaria para la respuesta al COVID-19, identificando las acciones inmediatas y prioritarias para responder de manera eficiente y oportuna ante la emergencia.</t>
  </si>
  <si>
    <t>The purpose of this tool is to help countries confirm the readiness of their pre-hospital emergency medical services to respond to COVID-19, identifying immediate and priority actions aimed at responding to the emergency in an efficient and timely manner.</t>
  </si>
  <si>
    <t>Weighting factors were assigned based on the methodology for estimating weights of variables, being 1 = 100% if the item is marked "COMPLETE"; 0.5 = 50% if it is marked "IN PROCESS" and 0 = 0% advance if marked "INCOMPLETE".
The total percentage of compliance for each module is obtained by an average of the items that compose it.
Subsequently, the total percentage of compliance is obtained based on the average of all items.</t>
  </si>
  <si>
    <t>Mark each item. The items on the list are developed to be verified dichotomously, whether or not it complies. If the actions have been initiated, but not yet implemented and tested, it should be noted that they are in process, this allows monitoring of each of the activities.</t>
  </si>
  <si>
    <t>The EMS has developed a procedure / protocol, but is not implemented or validated yet. The equipment is in the process of purchase, but has not yet been received.</t>
  </si>
  <si>
    <t>The EMS has developed, validated and implemented the procedure / protocol. It has the recommended equipment.</t>
  </si>
  <si>
    <t>* The result expressed as a percentage is only a reference and does not reflect the real capacity of the pre-hospital emegrency medical service for the response of COVID-19</t>
  </si>
  <si>
    <t>The EMS does not have the recommended procedure / protocol and / or equipment.</t>
  </si>
  <si>
    <t>Prehospital Emergency Medical Service Readiness Checklist for COVID-19</t>
  </si>
  <si>
    <t>indicate which:</t>
  </si>
  <si>
    <t>Lista de verificación de alistamiento para la respuesta al COVID-19 en Servicios de Emergencias Médicas Prehospitalarias</t>
  </si>
  <si>
    <t>Programa de primer respondiente:</t>
  </si>
  <si>
    <t>Identify the mobile resources available to the Prehospital emergency medical service (EMS); Remember to register only those vehicles and functional equipment available at the time of completion of the list.
Identify and register staff that will act in the response to COVID-19, do not include volunteers.</t>
  </si>
  <si>
    <t>Form a working team that includes professionals with responsibilities for each component and that can work jointly to ensure that the prehospital emergency medical service can provide an integrated response that is aligned and coordinated with the health authorities in charge of the response to COVID-19.</t>
  </si>
  <si>
    <t>Notify the head of the EMS of the priority areas to intervene in accordance with the automatically generated graphic report.</t>
  </si>
  <si>
    <t>ENROLLMENT ACTIONS</t>
  </si>
  <si>
    <t>STATUS</t>
  </si>
  <si>
    <t>ESTADO</t>
  </si>
  <si>
    <t xml:space="preserve">Mechanism for interhospital transfer identified and established with 911 and/or emergency medical dispatch centers and the integrated health services network </t>
  </si>
  <si>
    <t>Official spokesperson designated and coordinated with health authorities</t>
  </si>
  <si>
    <t>El protocolo de llamada incorpora un cuestionario actualizado que incluye los síntomas y factores de riesgo para COVID-19 (p.e historial de viaje a zonas afectadas), acorde a la definición de caso.</t>
  </si>
  <si>
    <t>Protocolo/procedimiento de comunicación con centrales 911, CRUE y/o servicios de emergencia médica identificado y establecido para informar al personal de emergencias médicas que se trata de un posible caso de COVID-19.</t>
  </si>
  <si>
    <t>Procedimiento de comunicación con la central 911 y/o CRUE establecido para confirmar sintomatología y factores de riesgo para COVID-19.</t>
  </si>
  <si>
    <t>Protocolo para la valoración del riesgo de exposición y manejo de profesionales expuestos al COVID-19 desarrollado, implementado y probado.</t>
  </si>
  <si>
    <t>Actualización periódica y mantenimiento de todos los procedimientos del SEM para la respuesta del COVID-19.</t>
  </si>
  <si>
    <t>Todo el personal de ambulancias está capacitado y entrenado en el uso de EPP y los mecanismos de transmisión del COVID-19.</t>
  </si>
  <si>
    <t>Identifique los recursos moviles con los que cuenta el Servicio de Emergencias Médicas Prehospitalarias (SEM); recuerde que debe registrar solo aquellos vehículos y equipos funcionales y disponibles en el momento de aplicación de la lista. 
Identifique y registre al personal que actuará en la respuesta al COVID-19, no incluya personal voluntario.</t>
  </si>
  <si>
    <t>Conforme un equipo de trabajo que incluya profesionales con responsabilidades en cada uno de los componentes y que puedan trabajar conjuntamente en una respuesta integral del sistema de emergencias prehospitalario, que este en línea y en coordinación con las autoridades de salud a cargo de la respuesta del COVID-19.</t>
  </si>
  <si>
    <t>Existencia de un protocolo de pre-llegada para COVID19 (Protocolo Información Post-despacho) con las unidades respondientes para asegurar el uso apropiado de las medidas y equipos de protección personal.</t>
  </si>
  <si>
    <t>Existence of a COVID-19 pre-arrival protocol (Post-dispatch Information Protocol) for responding units to ensure the appropriate use of personal protective measures and equipment.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</si>
</sst>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font>
      <sz val="11"/>
      <color theme="1"/>
      <name val="Calibri"/>
      <family val="2"/>
      <scheme val="minor"/>
    </font>
    <font>
      <sz val="11"/>
      <color theme="1"/>
      <name val="Calibri"/>
      <family val="2"/>
      <scheme val="minor"/>
    </font>
    <font>
      <sz val="11"/>
      <color rgb="FFFF0000"/>
      <name val="Calibri"/>
      <family val="2"/>
      <scheme val="minor"/>
    </font>
    <font>
      <sz val="8"/>
      <color theme="1"/>
      <name val="Calibri"/>
      <family val="2"/>
      <scheme val="minor"/>
    </font>
    <font>
      <sz val="3"/>
      <color theme="1"/>
      <name val="Calibri"/>
      <family val="2"/>
      <scheme val="minor"/>
    </font>
    <font>
      <b/>
      <sz val="14"/>
      <color theme="1"/>
      <name val="Calibri"/>
      <family val="2"/>
      <scheme val="minor"/>
    </font>
    <font>
      <b/>
      <sz val="12"/>
      <color theme="1"/>
      <name val="Calibri"/>
      <family val="2"/>
      <scheme val="minor"/>
    </font>
    <font>
      <b/>
      <sz val="18"/>
      <color theme="1"/>
      <name val="Calibri"/>
      <family val="2"/>
      <scheme val="minor"/>
    </font>
    <font>
      <sz val="26"/>
      <color theme="1"/>
      <name val="Calibri"/>
      <family val="2"/>
      <scheme val="minor"/>
    </font>
    <font>
      <sz val="8"/>
      <color theme="1"/>
      <name val="Consolas"/>
      <family val="3"/>
    </font>
    <font>
      <sz val="11"/>
      <color theme="0" tint="-0.499984740745262"/>
      <name val="Calibri"/>
      <family val="2"/>
      <scheme val="minor"/>
    </font>
    <font>
      <sz val="3"/>
      <color theme="0" tint="-0.499984740745262"/>
      <name val="Calibri"/>
      <family val="2"/>
      <scheme val="minor"/>
    </font>
    <font>
      <b/>
      <sz val="22"/>
      <color theme="5" tint="-0.499984740745262"/>
      <name val="Calibri"/>
      <family val="2"/>
      <scheme val="minor"/>
    </font>
    <font>
      <b/>
      <sz val="18"/>
      <color rgb="FF0070C0"/>
      <name val="Calibri"/>
      <family val="2"/>
      <scheme val="minor"/>
    </font>
    <font>
      <b/>
      <sz val="36"/>
      <color theme="1"/>
      <name val="Calibri"/>
      <family val="2"/>
      <scheme val="minor"/>
    </font>
    <font>
      <b/>
      <sz val="18"/>
      <color theme="6" tint="-0.499984740745262"/>
      <name val="Calibri"/>
      <family val="2"/>
      <scheme val="minor"/>
    </font>
    <font>
      <sz val="8"/>
      <name val="Calibri"/>
      <family val="2"/>
      <scheme val="minor"/>
    </font>
    <font>
      <b/>
      <sz val="16"/>
      <color theme="6" tint="-0.499984740745262"/>
      <name val="Calibri"/>
      <family val="2"/>
      <scheme val="minor"/>
    </font>
    <font>
      <sz val="12"/>
      <color theme="1"/>
      <name val="Calibri"/>
      <family val="2"/>
      <scheme val="minor"/>
    </font>
    <font>
      <b/>
      <sz val="18"/>
      <color rgb="FF1D608D"/>
      <name val="Calibri"/>
      <family val="2"/>
      <scheme val="minor"/>
    </font>
    <font>
      <b/>
      <sz val="12"/>
      <name val="Calibri"/>
      <family val="2"/>
      <scheme val="minor"/>
    </font>
    <font>
      <sz val="12"/>
      <name val="Calibri"/>
      <family val="2"/>
      <scheme val="minor"/>
    </font>
    <font>
      <b/>
      <sz val="22"/>
      <color theme="8" tint="0.79998168889431442"/>
      <name val="Calibri"/>
      <family val="2"/>
      <scheme val="minor"/>
    </font>
    <font>
      <b/>
      <sz val="16"/>
      <color rgb="FF0070C0"/>
      <name val="Calibri"/>
      <family val="2"/>
      <scheme val="minor"/>
    </font>
    <font>
      <sz val="8"/>
      <color theme="1"/>
      <name val="Calibri"/>
      <family val="2"/>
      <scheme val="minor"/>
    </font>
    <font>
      <b/>
      <sz val="14"/>
      <color theme="6" tint="-0.499984740745262"/>
      <name val="Calibri"/>
      <family val="2"/>
      <scheme val="minor"/>
    </font>
    <font>
      <b/>
      <sz val="14"/>
      <color theme="9" tint="-0.499984740745262"/>
      <name val="Calibri"/>
      <family val="2"/>
      <scheme val="minor"/>
    </font>
    <font>
      <b/>
      <sz val="14"/>
      <color theme="5" tint="0.79998168889431442"/>
      <name val="Calibri"/>
      <family val="2"/>
      <scheme val="minor"/>
    </font>
    <font>
      <b/>
      <sz val="16"/>
      <color theme="1"/>
      <name val="Calibri"/>
      <family val="2"/>
      <scheme val="minor"/>
    </font>
    <font>
      <sz val="8"/>
      <color theme="1"/>
      <name val="Calibri"/>
      <scheme val="minor"/>
    </font>
    <font>
      <sz val="8"/>
      <color rgb="FFFF0000"/>
      <name val="Consolas"/>
      <family val="3"/>
    </font>
    <font>
      <u/>
      <sz val="8"/>
      <color theme="1"/>
      <name val="Calibri"/>
      <family val="2"/>
      <scheme val="minor"/>
    </font>
    <font>
      <sz val="9"/>
      <color theme="1"/>
      <name val="Calibri"/>
      <family val="2"/>
      <scheme val="minor"/>
    </font>
    <font>
      <b/>
      <sz val="9"/>
      <name val="Calibri"/>
      <family val="2"/>
      <scheme val="minor"/>
    </font>
    <font>
      <sz val="9"/>
      <name val="Calibri"/>
      <family val="2"/>
      <scheme val="minor"/>
    </font>
    <font>
      <b/>
      <sz val="9"/>
      <color theme="8" tint="0.79998168889431442"/>
      <name val="Calibri"/>
      <family val="2"/>
      <scheme val="minor"/>
    </font>
    <font>
      <sz val="8"/>
      <color rgb="FFFF0000"/>
      <name val="Calibri"/>
      <family val="2"/>
      <scheme val="minor"/>
    </font>
  </fonts>
  <fills count="20">
    <fill>
      <patternFill patternType="none"/>
    </fill>
    <fill>
      <patternFill patternType="gray125"/>
    </fill>
    <fill>
      <patternFill patternType="solid">
        <fgColor rgb="FF92D050"/>
        <bgColor indexed="64"/>
      </patternFill>
    </fill>
    <fill>
      <patternFill patternType="solid">
        <fgColor rgb="FFFF0000"/>
        <bgColor indexed="64"/>
      </patternFill>
    </fill>
    <fill>
      <patternFill patternType="solid">
        <fgColor rgb="FFFFFF00"/>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5" tint="0.39997558519241921"/>
        <bgColor indexed="64"/>
      </patternFill>
    </fill>
    <fill>
      <patternFill patternType="solid">
        <fgColor theme="8" tint="0.39997558519241921"/>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7" tint="0.59999389629810485"/>
        <bgColor indexed="64"/>
      </patternFill>
    </fill>
    <fill>
      <patternFill patternType="solid">
        <fgColor rgb="FFCFF6BC"/>
        <bgColor indexed="64"/>
      </patternFill>
    </fill>
    <fill>
      <patternFill patternType="solid">
        <fgColor rgb="FFB5E89C"/>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5" tint="0.59999389629810485"/>
        <bgColor indexed="64"/>
      </patternFill>
    </fill>
  </fills>
  <borders count="25">
    <border>
      <left/>
      <right/>
      <top/>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182">
    <xf numFmtId="0" fontId="0" fillId="0" borderId="0" xfId="0"/>
    <xf numFmtId="0" fontId="0" fillId="0" borderId="0" xfId="0" applyAlignment="1">
      <alignment vertical="center"/>
    </xf>
    <xf numFmtId="0" fontId="4" fillId="0" borderId="0" xfId="0" applyFont="1"/>
    <xf numFmtId="0" fontId="4" fillId="0" borderId="0" xfId="0" applyFont="1" applyAlignment="1">
      <alignment horizontal="left"/>
    </xf>
    <xf numFmtId="0" fontId="0" fillId="0" borderId="11" xfId="0" applyBorder="1" applyAlignment="1">
      <alignment horizontal="left"/>
    </xf>
    <xf numFmtId="0" fontId="0" fillId="0" borderId="0" xfId="0" applyBorder="1"/>
    <xf numFmtId="0" fontId="9" fillId="0" borderId="0" xfId="0" applyFont="1"/>
    <xf numFmtId="0" fontId="9" fillId="0" borderId="6" xfId="0" applyFont="1" applyBorder="1"/>
    <xf numFmtId="0" fontId="9" fillId="0" borderId="4" xfId="0" applyFont="1" applyBorder="1"/>
    <xf numFmtId="0" fontId="9" fillId="0" borderId="2" xfId="0" applyFont="1" applyBorder="1"/>
    <xf numFmtId="0" fontId="9" fillId="0" borderId="6" xfId="0" applyFont="1" applyBorder="1" applyAlignment="1">
      <alignment vertical="center"/>
    </xf>
    <xf numFmtId="0" fontId="9" fillId="0" borderId="0" xfId="0" applyFont="1" applyBorder="1" applyAlignment="1">
      <alignment vertical="center"/>
    </xf>
    <xf numFmtId="0" fontId="9" fillId="0" borderId="4" xfId="0" applyFont="1" applyBorder="1" applyAlignment="1">
      <alignment vertical="center"/>
    </xf>
    <xf numFmtId="0" fontId="9" fillId="0" borderId="2" xfId="0" applyFont="1" applyBorder="1" applyAlignment="1">
      <alignment vertical="center"/>
    </xf>
    <xf numFmtId="0" fontId="9" fillId="0" borderId="16" xfId="0" applyFont="1" applyBorder="1"/>
    <xf numFmtId="0" fontId="9" fillId="0" borderId="0" xfId="0" applyFont="1" applyBorder="1"/>
    <xf numFmtId="0" fontId="9" fillId="0" borderId="5" xfId="0" applyFont="1" applyBorder="1"/>
    <xf numFmtId="0" fontId="9" fillId="0" borderId="17" xfId="0" applyFont="1" applyBorder="1"/>
    <xf numFmtId="0" fontId="9" fillId="0" borderId="18" xfId="0" applyFont="1" applyBorder="1"/>
    <xf numFmtId="0" fontId="9" fillId="0" borderId="3" xfId="0" applyFont="1" applyBorder="1"/>
    <xf numFmtId="0" fontId="9" fillId="11" borderId="19" xfId="0" applyFont="1" applyFill="1" applyBorder="1"/>
    <xf numFmtId="0" fontId="9" fillId="11" borderId="20" xfId="0" applyFont="1" applyFill="1" applyBorder="1"/>
    <xf numFmtId="0" fontId="9" fillId="11" borderId="1" xfId="0" applyFont="1" applyFill="1" applyBorder="1"/>
    <xf numFmtId="0" fontId="9" fillId="6" borderId="0" xfId="0" applyFont="1" applyFill="1"/>
    <xf numFmtId="0" fontId="9" fillId="12" borderId="0" xfId="0" applyFont="1" applyFill="1"/>
    <xf numFmtId="0" fontId="9" fillId="11" borderId="0" xfId="0" applyFont="1" applyFill="1"/>
    <xf numFmtId="0" fontId="9" fillId="8" borderId="0" xfId="0" applyFont="1" applyFill="1"/>
    <xf numFmtId="9" fontId="9" fillId="0" borderId="0" xfId="1" applyFont="1"/>
    <xf numFmtId="9" fontId="9" fillId="8" borderId="0" xfId="1" applyFont="1" applyFill="1"/>
    <xf numFmtId="9" fontId="9" fillId="11" borderId="0" xfId="1" applyFont="1" applyFill="1"/>
    <xf numFmtId="9" fontId="9" fillId="12" borderId="0" xfId="1" applyFont="1" applyFill="1"/>
    <xf numFmtId="9" fontId="9" fillId="6" borderId="0" xfId="1" applyFont="1" applyFill="1"/>
    <xf numFmtId="0" fontId="0" fillId="5" borderId="7" xfId="0" applyFill="1" applyBorder="1" applyAlignment="1" applyProtection="1">
      <alignment horizontal="center" vertical="center"/>
      <protection locked="0"/>
    </xf>
    <xf numFmtId="0" fontId="6" fillId="0" borderId="0" xfId="0" applyFont="1" applyAlignment="1">
      <alignment vertical="center" wrapText="1"/>
    </xf>
    <xf numFmtId="0" fontId="3" fillId="0" borderId="0" xfId="0" applyFont="1" applyAlignment="1">
      <alignment wrapText="1"/>
    </xf>
    <xf numFmtId="0" fontId="3" fillId="0" borderId="0" xfId="0" applyFont="1" applyAlignment="1">
      <alignment horizontal="center" vertical="center" wrapText="1"/>
    </xf>
    <xf numFmtId="0" fontId="3" fillId="0" borderId="0" xfId="0" applyFont="1" applyAlignment="1">
      <alignment vertical="center" wrapText="1"/>
    </xf>
    <xf numFmtId="0" fontId="16" fillId="0" borderId="0" xfId="0" applyFont="1" applyAlignment="1">
      <alignment vertical="center" wrapText="1"/>
    </xf>
    <xf numFmtId="0" fontId="3" fillId="0" borderId="0" xfId="0" applyFont="1" applyAlignment="1">
      <alignment horizontal="left" vertical="top" wrapText="1"/>
    </xf>
    <xf numFmtId="0" fontId="18" fillId="0" borderId="0" xfId="0" applyFont="1"/>
    <xf numFmtId="0" fontId="0" fillId="0" borderId="0" xfId="0" applyAlignment="1">
      <alignment horizontal="center" vertical="center"/>
    </xf>
    <xf numFmtId="0" fontId="18" fillId="0" borderId="0" xfId="0" applyFont="1" applyAlignment="1">
      <alignment wrapText="1"/>
    </xf>
    <xf numFmtId="0" fontId="18" fillId="0" borderId="0" xfId="0" applyFont="1" applyAlignment="1">
      <alignment vertical="top"/>
    </xf>
    <xf numFmtId="0" fontId="3" fillId="0" borderId="0" xfId="0" applyNumberFormat="1" applyFont="1" applyAlignment="1">
      <alignment vertical="center" wrapText="1"/>
    </xf>
    <xf numFmtId="0" fontId="9" fillId="0" borderId="24" xfId="0" applyFont="1" applyBorder="1"/>
    <xf numFmtId="0" fontId="0" fillId="0" borderId="11" xfId="0" applyBorder="1"/>
    <xf numFmtId="0" fontId="24" fillId="0" borderId="0" xfId="0" applyFont="1" applyAlignment="1">
      <alignment vertical="center" wrapText="1"/>
    </xf>
    <xf numFmtId="0" fontId="24" fillId="0" borderId="0" xfId="0" applyNumberFormat="1" applyFont="1" applyAlignment="1">
      <alignment vertical="center" wrapText="1"/>
    </xf>
    <xf numFmtId="0" fontId="18" fillId="0" borderId="0" xfId="0" applyFont="1" applyFill="1"/>
    <xf numFmtId="0" fontId="22" fillId="0" borderId="0" xfId="0" applyFont="1" applyFill="1" applyAlignment="1">
      <alignment vertical="top"/>
    </xf>
    <xf numFmtId="0" fontId="0" fillId="0" borderId="0" xfId="0" applyAlignment="1">
      <alignment horizontal="center" vertical="center"/>
    </xf>
    <xf numFmtId="0" fontId="0" fillId="0" borderId="0" xfId="0" applyBorder="1" applyAlignment="1">
      <alignment horizontal="left" vertical="center"/>
    </xf>
    <xf numFmtId="0" fontId="0" fillId="0" borderId="0" xfId="0" applyFill="1" applyBorder="1" applyAlignment="1" applyProtection="1">
      <alignment horizontal="left" vertical="center"/>
    </xf>
    <xf numFmtId="0" fontId="29" fillId="0" borderId="0" xfId="0" applyFont="1" applyAlignment="1">
      <alignment vertical="center" wrapText="1"/>
    </xf>
    <xf numFmtId="0" fontId="29" fillId="0" borderId="0" xfId="0" applyNumberFormat="1" applyFont="1" applyAlignment="1">
      <alignment vertical="center" wrapText="1"/>
    </xf>
    <xf numFmtId="0" fontId="30" fillId="0" borderId="0" xfId="0" applyFont="1"/>
    <xf numFmtId="9" fontId="30" fillId="0" borderId="0" xfId="1" applyFont="1"/>
    <xf numFmtId="9" fontId="9" fillId="0" borderId="0" xfId="0" applyNumberFormat="1" applyFont="1"/>
    <xf numFmtId="0" fontId="0" fillId="0" borderId="0" xfId="0" applyFill="1" applyBorder="1" applyAlignment="1" applyProtection="1">
      <alignment horizontal="left" vertical="center"/>
    </xf>
    <xf numFmtId="0" fontId="0" fillId="0" borderId="0" xfId="0" applyBorder="1" applyAlignment="1">
      <alignment horizontal="left" vertical="center"/>
    </xf>
    <xf numFmtId="0" fontId="31" fillId="0" borderId="0" xfId="0" applyFont="1" applyAlignment="1">
      <alignment vertical="center" wrapText="1"/>
    </xf>
    <xf numFmtId="0" fontId="8" fillId="0" borderId="8" xfId="0" applyFont="1" applyFill="1" applyBorder="1" applyAlignment="1">
      <alignment vertical="center" textRotation="90"/>
    </xf>
    <xf numFmtId="0" fontId="8" fillId="0" borderId="10" xfId="0" applyFont="1" applyFill="1" applyBorder="1" applyAlignment="1">
      <alignment vertical="center" textRotation="90"/>
    </xf>
    <xf numFmtId="0" fontId="8" fillId="0" borderId="12" xfId="0" applyFont="1" applyFill="1" applyBorder="1" applyAlignment="1">
      <alignment vertical="center" textRotation="90"/>
    </xf>
    <xf numFmtId="0" fontId="8" fillId="0" borderId="0" xfId="0" applyFont="1" applyFill="1" applyBorder="1" applyAlignment="1">
      <alignment vertical="center" textRotation="90"/>
    </xf>
    <xf numFmtId="0" fontId="0" fillId="0" borderId="0" xfId="0" applyFill="1" applyBorder="1" applyAlignment="1" applyProtection="1">
      <alignment vertical="center"/>
    </xf>
    <xf numFmtId="0" fontId="0" fillId="5" borderId="7" xfId="0" applyFill="1" applyBorder="1" applyAlignment="1" applyProtection="1">
      <alignment horizontal="center" vertical="center"/>
      <protection locked="0"/>
    </xf>
    <xf numFmtId="0" fontId="8" fillId="0" borderId="14" xfId="0" applyFont="1" applyFill="1" applyBorder="1" applyAlignment="1">
      <alignment vertical="center" textRotation="90"/>
    </xf>
    <xf numFmtId="0" fontId="4" fillId="0" borderId="14" xfId="0" applyFont="1" applyBorder="1"/>
    <xf numFmtId="0" fontId="4" fillId="0" borderId="9" xfId="0" applyFont="1" applyBorder="1"/>
    <xf numFmtId="0" fontId="8" fillId="0" borderId="15" xfId="0" applyFont="1" applyFill="1" applyBorder="1" applyAlignment="1">
      <alignment vertical="center" textRotation="90"/>
    </xf>
    <xf numFmtId="0" fontId="4" fillId="0" borderId="15" xfId="0" applyFont="1" applyBorder="1"/>
    <xf numFmtId="0" fontId="4" fillId="0" borderId="13" xfId="0" applyFont="1" applyBorder="1"/>
    <xf numFmtId="0" fontId="4" fillId="0" borderId="0" xfId="0" applyFont="1" applyBorder="1"/>
    <xf numFmtId="0" fontId="4" fillId="0" borderId="11" xfId="0" applyFont="1" applyBorder="1"/>
    <xf numFmtId="0" fontId="4" fillId="0" borderId="15" xfId="0" applyFont="1" applyBorder="1" applyAlignment="1">
      <alignment horizontal="left"/>
    </xf>
    <xf numFmtId="0" fontId="4" fillId="0" borderId="13" xfId="0" applyFont="1" applyBorder="1" applyAlignment="1">
      <alignment horizontal="left"/>
    </xf>
    <xf numFmtId="0" fontId="4" fillId="0" borderId="14" xfId="0" applyFont="1" applyBorder="1" applyAlignment="1">
      <alignment horizontal="left"/>
    </xf>
    <xf numFmtId="0" fontId="4" fillId="0" borderId="9" xfId="0" applyFont="1" applyBorder="1" applyAlignment="1">
      <alignment horizontal="left"/>
    </xf>
    <xf numFmtId="0" fontId="0" fillId="0" borderId="0" xfId="0" applyFill="1" applyProtection="1"/>
    <xf numFmtId="0" fontId="10" fillId="0" borderId="0" xfId="0" applyFont="1" applyAlignment="1" applyProtection="1">
      <alignment horizontal="center" vertical="center"/>
    </xf>
    <xf numFmtId="0" fontId="0" fillId="0" borderId="0" xfId="0" applyProtection="1"/>
    <xf numFmtId="0" fontId="0" fillId="0" borderId="0" xfId="0" applyFill="1" applyBorder="1" applyProtection="1"/>
    <xf numFmtId="0" fontId="4" fillId="0" borderId="0" xfId="0" applyFont="1" applyFill="1" applyProtection="1"/>
    <xf numFmtId="0" fontId="11" fillId="0" borderId="0" xfId="0" applyFont="1" applyAlignment="1" applyProtection="1">
      <alignment horizontal="center" vertical="center"/>
    </xf>
    <xf numFmtId="0" fontId="4" fillId="0" borderId="0" xfId="0" applyFont="1" applyProtection="1"/>
    <xf numFmtId="0" fontId="4" fillId="0" borderId="0" xfId="0" applyFont="1" applyFill="1" applyBorder="1" applyAlignment="1" applyProtection="1"/>
    <xf numFmtId="0" fontId="0" fillId="0" borderId="0" xfId="0" applyFill="1" applyBorder="1" applyAlignment="1" applyProtection="1">
      <alignment horizontal="left"/>
    </xf>
    <xf numFmtId="0" fontId="4" fillId="0" borderId="0" xfId="0" applyFont="1" applyFill="1" applyAlignment="1" applyProtection="1">
      <alignment horizontal="left"/>
    </xf>
    <xf numFmtId="0" fontId="4" fillId="0" borderId="0" xfId="0" applyFont="1" applyAlignment="1" applyProtection="1">
      <alignment horizontal="left"/>
    </xf>
    <xf numFmtId="0" fontId="32" fillId="0" borderId="0" xfId="0" applyFont="1" applyAlignment="1">
      <alignment vertical="top"/>
    </xf>
    <xf numFmtId="0" fontId="32" fillId="0" borderId="0" xfId="0" applyFont="1"/>
    <xf numFmtId="0" fontId="33" fillId="0" borderId="0" xfId="0" applyFont="1" applyFill="1" applyAlignment="1">
      <alignment horizontal="left" vertical="top" wrapText="1"/>
    </xf>
    <xf numFmtId="0" fontId="34" fillId="0" borderId="0" xfId="0" applyFont="1" applyFill="1" applyAlignment="1">
      <alignment horizontal="left" vertical="top"/>
    </xf>
    <xf numFmtId="0" fontId="35" fillId="0" borderId="0" xfId="0" applyFont="1" applyFill="1" applyAlignment="1">
      <alignment vertical="top"/>
    </xf>
    <xf numFmtId="0" fontId="32" fillId="0" borderId="0" xfId="0" applyFont="1" applyFill="1"/>
    <xf numFmtId="0" fontId="32" fillId="0" borderId="0" xfId="0" applyFont="1" applyFill="1" applyAlignment="1">
      <alignment horizontal="center" vertical="top"/>
    </xf>
    <xf numFmtId="0" fontId="32" fillId="0" borderId="0" xfId="0" applyFont="1" applyFill="1" applyAlignment="1">
      <alignment vertical="top" wrapText="1"/>
    </xf>
    <xf numFmtId="0" fontId="32" fillId="0" borderId="0" xfId="0" applyFont="1" applyFill="1" applyAlignment="1">
      <alignment horizontal="center" vertical="top" wrapText="1"/>
    </xf>
    <xf numFmtId="0" fontId="32" fillId="0" borderId="0" xfId="0" applyFont="1" applyFill="1" applyAlignment="1">
      <alignment horizontal="left" vertical="top" wrapText="1"/>
    </xf>
    <xf numFmtId="0" fontId="0" fillId="0" borderId="0" xfId="0" applyBorder="1" applyAlignment="1" applyProtection="1">
      <alignment vertical="center"/>
    </xf>
    <xf numFmtId="0" fontId="0" fillId="0" borderId="0" xfId="0" applyBorder="1" applyAlignment="1" applyProtection="1">
      <alignment horizontal="center" vertical="center"/>
    </xf>
    <xf numFmtId="0" fontId="0" fillId="0" borderId="10" xfId="0" applyBorder="1" applyProtection="1"/>
    <xf numFmtId="0" fontId="0" fillId="0" borderId="0" xfId="0" applyBorder="1" applyProtection="1"/>
    <xf numFmtId="0" fontId="36" fillId="0" borderId="0" xfId="0" applyFont="1" applyAlignment="1">
      <alignment vertical="center" wrapText="1"/>
    </xf>
    <xf numFmtId="0" fontId="0" fillId="0" borderId="0" xfId="0" applyAlignment="1">
      <alignment horizontal="center" vertical="center"/>
    </xf>
    <xf numFmtId="0" fontId="19" fillId="0" borderId="0" xfId="0" applyFont="1" applyAlignment="1">
      <alignment vertical="center" wrapText="1"/>
    </xf>
    <xf numFmtId="0" fontId="13" fillId="0" borderId="0" xfId="0" applyFont="1" applyAlignment="1">
      <alignment vertical="center" wrapText="1"/>
    </xf>
    <xf numFmtId="0" fontId="23" fillId="0" borderId="0" xfId="0" applyFont="1" applyAlignment="1">
      <alignment vertical="center" wrapText="1"/>
    </xf>
    <xf numFmtId="0" fontId="18" fillId="19" borderId="0" xfId="0" applyFont="1" applyFill="1" applyAlignment="1">
      <alignment vertical="center" wrapText="1"/>
    </xf>
    <xf numFmtId="0" fontId="18" fillId="6" borderId="0" xfId="0" applyFont="1" applyFill="1" applyAlignment="1">
      <alignment horizontal="left" vertical="top" wrapText="1"/>
    </xf>
    <xf numFmtId="0" fontId="18" fillId="7" borderId="0" xfId="0" applyFont="1" applyFill="1" applyAlignment="1">
      <alignment horizontal="center" vertical="top"/>
    </xf>
    <xf numFmtId="0" fontId="27" fillId="3" borderId="7" xfId="0" applyFont="1" applyFill="1" applyBorder="1" applyAlignment="1">
      <alignment horizontal="center" vertical="center"/>
    </xf>
    <xf numFmtId="0" fontId="18" fillId="6" borderId="7" xfId="0" applyFont="1" applyFill="1" applyBorder="1" applyAlignment="1">
      <alignment horizontal="left" vertical="center"/>
    </xf>
    <xf numFmtId="0" fontId="6" fillId="7" borderId="0" xfId="0" applyFont="1" applyFill="1" applyAlignment="1">
      <alignment horizontal="left" vertical="top" wrapText="1"/>
    </xf>
    <xf numFmtId="0" fontId="20" fillId="7" borderId="0" xfId="0" applyFont="1" applyFill="1" applyAlignment="1">
      <alignment horizontal="left" vertical="top"/>
    </xf>
    <xf numFmtId="0" fontId="21" fillId="6" borderId="0" xfId="0" applyFont="1" applyFill="1" applyAlignment="1">
      <alignment horizontal="left" vertical="top" wrapText="1"/>
    </xf>
    <xf numFmtId="0" fontId="25" fillId="2" borderId="7" xfId="0" applyFont="1" applyFill="1" applyBorder="1" applyAlignment="1">
      <alignment horizontal="center" vertical="center"/>
    </xf>
    <xf numFmtId="0" fontId="18" fillId="6" borderId="7" xfId="0" applyFont="1" applyFill="1" applyBorder="1" applyAlignment="1">
      <alignment horizontal="left" vertical="center" wrapText="1"/>
    </xf>
    <xf numFmtId="0" fontId="26" fillId="4" borderId="7" xfId="0" applyFont="1" applyFill="1" applyBorder="1" applyAlignment="1">
      <alignment horizontal="center" vertical="center"/>
    </xf>
    <xf numFmtId="0" fontId="15" fillId="14" borderId="21" xfId="0" applyFont="1" applyFill="1" applyBorder="1" applyAlignment="1">
      <alignment horizontal="right" vertical="center"/>
    </xf>
    <xf numFmtId="0" fontId="15" fillId="14" borderId="22" xfId="0" applyFont="1" applyFill="1" applyBorder="1" applyAlignment="1">
      <alignment horizontal="right" vertical="center"/>
    </xf>
    <xf numFmtId="0" fontId="17" fillId="15" borderId="22" xfId="0" applyFont="1" applyFill="1" applyBorder="1" applyAlignment="1" applyProtection="1">
      <alignment horizontal="center" vertical="center"/>
      <protection locked="0"/>
    </xf>
    <xf numFmtId="0" fontId="17" fillId="15" borderId="23" xfId="0" applyFont="1" applyFill="1" applyBorder="1" applyAlignment="1" applyProtection="1">
      <alignment horizontal="center" vertical="center"/>
      <protection locked="0"/>
    </xf>
    <xf numFmtId="0" fontId="0" fillId="0" borderId="0" xfId="0" applyFont="1" applyAlignment="1">
      <alignment horizontal="right" vertical="center" wrapText="1"/>
    </xf>
    <xf numFmtId="0" fontId="6" fillId="7" borderId="0" xfId="0" applyFont="1" applyFill="1" applyAlignment="1">
      <alignment horizontal="center" vertical="top" wrapText="1"/>
    </xf>
    <xf numFmtId="0" fontId="6" fillId="7" borderId="0" xfId="0" applyFont="1" applyFill="1" applyAlignment="1">
      <alignment horizontal="center" vertical="top"/>
    </xf>
    <xf numFmtId="0" fontId="19" fillId="0" borderId="0" xfId="0" applyFont="1" applyAlignment="1">
      <alignment horizontal="center" vertical="center" wrapText="1"/>
    </xf>
    <xf numFmtId="0" fontId="0" fillId="0" borderId="10" xfId="0" applyFill="1" applyBorder="1" applyAlignment="1" applyProtection="1">
      <alignment horizontal="left" vertical="center"/>
    </xf>
    <xf numFmtId="0" fontId="0" fillId="0" borderId="0" xfId="0" applyFill="1" applyBorder="1" applyAlignment="1" applyProtection="1">
      <alignment horizontal="left" vertical="center"/>
    </xf>
    <xf numFmtId="0" fontId="13" fillId="0" borderId="0" xfId="0" applyFont="1" applyAlignment="1">
      <alignment horizontal="center" vertical="center" wrapText="1"/>
    </xf>
    <xf numFmtId="0" fontId="0" fillId="0" borderId="10" xfId="0" applyBorder="1" applyAlignment="1">
      <alignment horizontal="left" vertical="center"/>
    </xf>
    <xf numFmtId="0" fontId="0" fillId="0" borderId="0" xfId="0" applyBorder="1" applyAlignment="1">
      <alignment horizontal="left" vertical="center"/>
    </xf>
    <xf numFmtId="0" fontId="0" fillId="0" borderId="0" xfId="0" applyBorder="1" applyAlignment="1">
      <alignment horizontal="center" vertical="center"/>
    </xf>
    <xf numFmtId="0" fontId="0" fillId="5" borderId="15" xfId="0" applyFill="1" applyBorder="1" applyAlignment="1" applyProtection="1">
      <alignment horizontal="left" vertical="center"/>
      <protection locked="0"/>
    </xf>
    <xf numFmtId="0" fontId="0" fillId="11" borderId="7" xfId="0" applyFill="1" applyBorder="1" applyAlignment="1">
      <alignment horizontal="left" vertical="center" wrapText="1"/>
    </xf>
    <xf numFmtId="0" fontId="5" fillId="10" borderId="15" xfId="0" applyFont="1" applyFill="1" applyBorder="1" applyAlignment="1">
      <alignment horizontal="center" vertical="center"/>
    </xf>
    <xf numFmtId="0" fontId="6" fillId="10" borderId="7" xfId="0" applyFont="1" applyFill="1" applyBorder="1" applyAlignment="1">
      <alignment horizontal="center"/>
    </xf>
    <xf numFmtId="0" fontId="0" fillId="2" borderId="7" xfId="0" applyFill="1" applyBorder="1" applyAlignment="1">
      <alignment horizontal="center" vertical="center"/>
    </xf>
    <xf numFmtId="0" fontId="2" fillId="4" borderId="7" xfId="0" applyFont="1" applyFill="1" applyBorder="1" applyAlignment="1">
      <alignment horizontal="center" vertical="center"/>
    </xf>
    <xf numFmtId="0" fontId="0" fillId="3" borderId="7" xfId="0" applyFill="1" applyBorder="1" applyAlignment="1">
      <alignment horizontal="center" vertical="center"/>
    </xf>
    <xf numFmtId="0" fontId="0" fillId="0" borderId="7" xfId="0" applyBorder="1" applyAlignment="1">
      <alignment horizontal="center" vertical="center"/>
    </xf>
    <xf numFmtId="0" fontId="0" fillId="0" borderId="10" xfId="0" applyBorder="1" applyAlignment="1" applyProtection="1">
      <alignment horizontal="left" vertical="center"/>
    </xf>
    <xf numFmtId="0" fontId="0" fillId="0" borderId="0" xfId="0" applyBorder="1" applyAlignment="1" applyProtection="1">
      <alignment horizontal="left" vertical="center"/>
    </xf>
    <xf numFmtId="0" fontId="0" fillId="5" borderId="15" xfId="0" applyFill="1" applyBorder="1" applyAlignment="1" applyProtection="1">
      <alignment horizontal="center" vertical="center"/>
      <protection locked="0"/>
    </xf>
    <xf numFmtId="0" fontId="0" fillId="5" borderId="13" xfId="0" applyFill="1" applyBorder="1" applyAlignment="1" applyProtection="1">
      <alignment horizontal="left" vertical="center"/>
      <protection locked="0"/>
    </xf>
    <xf numFmtId="0" fontId="0" fillId="0" borderId="0" xfId="0" applyBorder="1" applyAlignment="1" applyProtection="1">
      <alignment horizontal="right" vertical="center"/>
    </xf>
    <xf numFmtId="0" fontId="3" fillId="0" borderId="0" xfId="0" applyFont="1" applyAlignment="1">
      <alignment horizontal="right" vertical="center"/>
    </xf>
    <xf numFmtId="0" fontId="0" fillId="6" borderId="7" xfId="0" applyFill="1" applyBorder="1" applyAlignment="1">
      <alignment horizontal="left" vertical="center" wrapText="1"/>
    </xf>
    <xf numFmtId="0" fontId="0" fillId="5" borderId="7" xfId="0" applyFill="1" applyBorder="1" applyAlignment="1" applyProtection="1">
      <alignment horizontal="center" vertical="center"/>
      <protection locked="0"/>
    </xf>
    <xf numFmtId="0" fontId="0" fillId="5" borderId="7" xfId="0" applyFill="1" applyBorder="1" applyAlignment="1" applyProtection="1">
      <alignment horizontal="center"/>
      <protection locked="0"/>
    </xf>
    <xf numFmtId="0" fontId="0" fillId="0" borderId="11" xfId="0" applyBorder="1" applyAlignment="1">
      <alignment horizontal="left" vertical="center"/>
    </xf>
    <xf numFmtId="0" fontId="0" fillId="0" borderId="11" xfId="0" applyFill="1" applyBorder="1" applyAlignment="1" applyProtection="1">
      <alignment horizontal="left" vertical="center"/>
    </xf>
    <xf numFmtId="0" fontId="0" fillId="0" borderId="7" xfId="0" applyBorder="1" applyAlignment="1">
      <alignment horizontal="left" vertical="center" wrapText="1"/>
    </xf>
    <xf numFmtId="0" fontId="0" fillId="6" borderId="7" xfId="0" applyFill="1" applyBorder="1" applyAlignment="1">
      <alignment horizontal="center" vertical="center" wrapText="1"/>
    </xf>
    <xf numFmtId="0" fontId="0" fillId="11" borderId="21" xfId="0" applyFill="1" applyBorder="1" applyAlignment="1">
      <alignment horizontal="left" vertical="center" wrapText="1"/>
    </xf>
    <xf numFmtId="0" fontId="0" fillId="11" borderId="22" xfId="0" applyFill="1" applyBorder="1" applyAlignment="1">
      <alignment horizontal="left" vertical="center" wrapText="1"/>
    </xf>
    <xf numFmtId="0" fontId="0" fillId="11" borderId="23" xfId="0" applyFill="1" applyBorder="1" applyAlignment="1">
      <alignment horizontal="left" vertical="center" wrapText="1"/>
    </xf>
    <xf numFmtId="0" fontId="0" fillId="12" borderId="7" xfId="0" applyFill="1" applyBorder="1" applyAlignment="1">
      <alignment horizontal="left" vertical="center" wrapText="1"/>
    </xf>
    <xf numFmtId="0" fontId="0" fillId="8" borderId="7" xfId="0" applyFill="1" applyBorder="1" applyAlignment="1">
      <alignment horizontal="left" vertical="center" wrapText="1"/>
    </xf>
    <xf numFmtId="0" fontId="12" fillId="9" borderId="0" xfId="0" applyFont="1" applyFill="1" applyBorder="1" applyAlignment="1">
      <alignment horizontal="center" vertical="center"/>
    </xf>
    <xf numFmtId="0" fontId="6" fillId="5" borderId="7" xfId="0" applyFont="1" applyFill="1" applyBorder="1" applyAlignment="1" applyProtection="1">
      <alignment horizontal="center" vertical="center"/>
      <protection locked="0"/>
    </xf>
    <xf numFmtId="0" fontId="0" fillId="11" borderId="7" xfId="0" applyFill="1" applyBorder="1" applyAlignment="1">
      <alignment horizontal="center" vertical="center" wrapText="1"/>
    </xf>
    <xf numFmtId="0" fontId="0" fillId="8" borderId="7" xfId="0" applyFill="1" applyBorder="1" applyAlignment="1">
      <alignment horizontal="center" vertical="center" wrapText="1"/>
    </xf>
    <xf numFmtId="0" fontId="3" fillId="0" borderId="0" xfId="0" applyFont="1" applyAlignment="1">
      <alignment horizontal="center" vertical="center"/>
    </xf>
    <xf numFmtId="0" fontId="0" fillId="5" borderId="13" xfId="0" applyFill="1" applyBorder="1" applyAlignment="1" applyProtection="1">
      <alignment horizontal="center" vertical="center"/>
      <protection locked="0"/>
    </xf>
    <xf numFmtId="0" fontId="0" fillId="12" borderId="7" xfId="0" applyFill="1" applyBorder="1" applyAlignment="1">
      <alignment horizontal="center" vertical="center" wrapText="1"/>
    </xf>
    <xf numFmtId="0" fontId="0" fillId="0" borderId="0" xfId="0" applyAlignment="1">
      <alignment horizontal="center" vertical="center"/>
    </xf>
    <xf numFmtId="0" fontId="0" fillId="0" borderId="0" xfId="0" applyAlignment="1">
      <alignment horizontal="left"/>
    </xf>
    <xf numFmtId="0" fontId="0" fillId="0" borderId="14" xfId="0" applyBorder="1" applyAlignment="1">
      <alignment horizontal="center"/>
    </xf>
    <xf numFmtId="9" fontId="7" fillId="7" borderId="7" xfId="0" applyNumberFormat="1" applyFont="1" applyFill="1" applyBorder="1" applyAlignment="1">
      <alignment horizontal="center" vertical="center"/>
    </xf>
    <xf numFmtId="0" fontId="7" fillId="7" borderId="7" xfId="0" applyFont="1" applyFill="1" applyBorder="1" applyAlignment="1">
      <alignment horizontal="center" vertical="center"/>
    </xf>
    <xf numFmtId="0" fontId="0" fillId="7" borderId="7" xfId="0" applyFill="1" applyBorder="1" applyAlignment="1">
      <alignment horizontal="center" vertical="center"/>
    </xf>
    <xf numFmtId="0" fontId="0" fillId="17" borderId="7" xfId="0" applyFill="1" applyBorder="1" applyAlignment="1">
      <alignment horizontal="center" vertical="center"/>
    </xf>
    <xf numFmtId="0" fontId="0" fillId="18" borderId="7" xfId="0" applyFill="1" applyBorder="1" applyAlignment="1">
      <alignment horizontal="center" vertical="center"/>
    </xf>
    <xf numFmtId="0" fontId="0" fillId="16" borderId="7" xfId="0" applyFill="1" applyBorder="1" applyAlignment="1">
      <alignment horizontal="center" vertical="center"/>
    </xf>
    <xf numFmtId="9" fontId="14" fillId="7" borderId="7" xfId="0" applyNumberFormat="1" applyFont="1" applyFill="1" applyBorder="1" applyAlignment="1">
      <alignment horizontal="center" vertical="center"/>
    </xf>
    <xf numFmtId="0" fontId="14" fillId="7" borderId="7" xfId="0" applyFont="1" applyFill="1" applyBorder="1" applyAlignment="1">
      <alignment horizontal="center" vertical="center"/>
    </xf>
    <xf numFmtId="0" fontId="28" fillId="10" borderId="7" xfId="0" applyFont="1" applyFill="1" applyBorder="1" applyAlignment="1">
      <alignment horizontal="center" vertical="center"/>
    </xf>
    <xf numFmtId="0" fontId="23" fillId="0" borderId="0" xfId="0" applyFont="1" applyAlignment="1">
      <alignment horizontal="center" vertical="center" wrapText="1"/>
    </xf>
    <xf numFmtId="0" fontId="0" fillId="6" borderId="15" xfId="0" applyFill="1" applyBorder="1" applyAlignment="1">
      <alignment horizontal="center"/>
    </xf>
    <xf numFmtId="0" fontId="14" fillId="13" borderId="0" xfId="0" applyFont="1" applyFill="1" applyAlignment="1">
      <alignment horizontal="center" vertical="center" wrapText="1"/>
    </xf>
  </cellXfs>
  <cellStyles count="2">
    <cellStyle name="Normal" xfId="0" builtinId="0"/>
    <cellStyle name="Percent" xfId="1" builtinId="5"/>
  </cellStyles>
  <dxfs count="31">
    <dxf>
      <font>
        <strike val="0"/>
        <outline val="0"/>
        <shadow val="0"/>
        <u val="none"/>
        <vertAlign val="baseline"/>
        <sz val="8"/>
        <color theme="1"/>
        <name val="Calibri"/>
        <scheme val="minor"/>
      </font>
      <alignment textRotation="0" wrapText="1" indent="0" justifyLastLine="0" shrinkToFit="0" readingOrder="0"/>
    </dxf>
    <dxf>
      <font>
        <strike val="0"/>
        <outline val="0"/>
        <shadow val="0"/>
        <u val="none"/>
        <vertAlign val="baseline"/>
        <sz val="8"/>
        <color theme="1"/>
        <name val="Calibri"/>
        <scheme val="minor"/>
      </font>
      <alignment textRotation="0" wrapText="1" indent="0" justifyLastLine="0" shrinkToFit="0" readingOrder="0"/>
    </dxf>
    <dxf>
      <font>
        <strike val="0"/>
        <outline val="0"/>
        <shadow val="0"/>
        <u val="none"/>
        <vertAlign val="baseline"/>
        <sz val="8"/>
        <color theme="1"/>
        <name val="Calibri"/>
        <scheme val="minor"/>
      </font>
      <alignment textRotation="0" wrapText="1" indent="0" justifyLastLine="0" shrinkToFit="0" readingOrder="0"/>
    </dxf>
    <dxf>
      <font>
        <strike val="0"/>
        <outline val="0"/>
        <shadow val="0"/>
        <u val="none"/>
        <vertAlign val="baseline"/>
        <sz val="8"/>
        <color theme="1"/>
        <name val="Calibri"/>
        <scheme val="minor"/>
      </font>
      <alignment textRotation="0" wrapText="1" indent="0" justifyLastLine="0" shrinkToFit="0" readingOrder="0"/>
    </dxf>
    <dxf>
      <font>
        <strike val="0"/>
        <outline val="0"/>
        <shadow val="0"/>
        <u val="none"/>
        <vertAlign val="baseline"/>
        <sz val="8"/>
        <color theme="1"/>
        <name val="Calibri"/>
        <scheme val="minor"/>
      </font>
      <numFmt numFmtId="0" formatCode="General"/>
      <alignment horizontal="general" vertical="center" textRotation="0" wrapText="1" indent="0" justifyLastLine="0" shrinkToFit="0" readingOrder="0"/>
    </dxf>
    <dxf>
      <font>
        <strike val="0"/>
        <outline val="0"/>
        <shadow val="0"/>
        <u val="none"/>
        <vertAlign val="baseline"/>
        <sz val="8"/>
        <color theme="1"/>
        <name val="Calibri"/>
        <scheme val="minor"/>
      </font>
      <alignment horizontal="general" vertical="center" textRotation="0" wrapText="1" indent="0" justifyLastLine="0" shrinkToFit="0" readingOrder="0"/>
    </dxf>
    <dxf>
      <font>
        <strike val="0"/>
        <outline val="0"/>
        <shadow val="0"/>
        <u val="none"/>
        <vertAlign val="baseline"/>
        <sz val="8"/>
        <color theme="1"/>
        <name val="Calibri"/>
        <scheme val="minor"/>
      </font>
      <alignment horizontal="general" vertical="center" textRotation="0" wrapText="1" indent="0" justifyLastLine="0" shrinkToFit="0" readingOrder="0"/>
    </dxf>
    <dxf>
      <font>
        <strike val="0"/>
        <outline val="0"/>
        <shadow val="0"/>
        <u val="none"/>
        <vertAlign val="baseline"/>
        <sz val="8"/>
        <color theme="1"/>
        <name val="Calibri"/>
        <scheme val="minor"/>
      </font>
      <alignment horizontal="general" vertical="center" textRotation="0" wrapText="1" indent="0" justifyLastLine="0" shrinkToFit="0" readingOrder="0"/>
    </dxf>
    <dxf>
      <font>
        <strike val="0"/>
        <outline val="0"/>
        <shadow val="0"/>
        <u val="none"/>
        <vertAlign val="baseline"/>
        <sz val="8"/>
        <color theme="1"/>
        <name val="Calibri"/>
        <scheme val="minor"/>
      </font>
      <alignment horizontal="center" vertical="center" textRotation="0" wrapText="1" indent="0" justifyLastLine="0" shrinkToFit="0" readingOrder="0"/>
    </dxf>
    <dxf>
      <font>
        <strike val="0"/>
        <outline val="0"/>
        <shadow val="0"/>
        <u val="none"/>
        <vertAlign val="baseline"/>
        <sz val="8"/>
        <color theme="1"/>
        <name val="Calibri"/>
        <scheme val="minor"/>
      </font>
      <alignment horizontal="center" vertical="center" textRotation="0" wrapText="1" indent="0" justifyLastLine="0" shrinkToFit="0" readingOrder="0"/>
    </dxf>
    <dxf>
      <font>
        <strike val="0"/>
        <outline val="0"/>
        <shadow val="0"/>
        <u val="none"/>
        <vertAlign val="baseline"/>
        <sz val="8"/>
        <color theme="1"/>
        <name val="Calibri"/>
        <scheme val="minor"/>
      </font>
      <alignment horizontal="general" vertical="center" textRotation="0" wrapText="1" indent="0" justifyLastLine="0" shrinkToFit="0" readingOrder="0"/>
    </dxf>
    <dxf>
      <font>
        <strike val="0"/>
        <outline val="0"/>
        <shadow val="0"/>
        <u val="none"/>
        <vertAlign val="baseline"/>
        <sz val="8"/>
        <color theme="1"/>
        <name val="Calibri"/>
        <scheme val="minor"/>
      </font>
      <alignment textRotation="0" wrapText="1" indent="0" justifyLastLine="0" shrinkToFit="0" readingOrder="0"/>
    </dxf>
    <dxf>
      <font>
        <b/>
        <i val="0"/>
        <color theme="5" tint="0.79998168889431442"/>
      </font>
      <fill>
        <patternFill>
          <bgColor rgb="FFFF0000"/>
        </patternFill>
      </fill>
    </dxf>
    <dxf>
      <font>
        <b/>
        <i val="0"/>
        <color theme="9" tint="-0.499984740745262"/>
      </font>
      <fill>
        <patternFill>
          <bgColor rgb="FFFFFF00"/>
        </patternFill>
      </fill>
    </dxf>
    <dxf>
      <font>
        <b/>
        <i val="0"/>
        <color theme="6" tint="-0.499984740745262"/>
      </font>
      <fill>
        <patternFill>
          <bgColor rgb="FF92D050"/>
        </patternFill>
      </fill>
    </dxf>
    <dxf>
      <font>
        <b/>
        <i val="0"/>
        <color theme="5" tint="-0.499984740745262"/>
      </font>
      <fill>
        <patternFill>
          <bgColor theme="5" tint="0.59996337778862885"/>
        </patternFill>
      </fill>
    </dxf>
    <dxf>
      <font>
        <b/>
        <i val="0"/>
        <color theme="6" tint="-0.499984740745262"/>
      </font>
      <fill>
        <patternFill>
          <bgColor theme="6" tint="0.59996337778862885"/>
        </patternFill>
      </fill>
    </dxf>
    <dxf>
      <font>
        <b/>
        <i val="0"/>
        <color theme="5" tint="-0.499984740745262"/>
      </font>
      <fill>
        <patternFill>
          <bgColor theme="5" tint="0.59996337778862885"/>
        </patternFill>
      </fill>
    </dxf>
    <dxf>
      <font>
        <b/>
        <i val="0"/>
        <color theme="6" tint="-0.499984740745262"/>
      </font>
      <fill>
        <patternFill>
          <bgColor theme="6" tint="0.59996337778862885"/>
        </patternFill>
      </fill>
    </dxf>
    <dxf>
      <font>
        <b/>
        <i val="0"/>
        <color theme="5" tint="-0.499984740745262"/>
      </font>
      <fill>
        <patternFill>
          <bgColor theme="5" tint="0.59996337778862885"/>
        </patternFill>
      </fill>
    </dxf>
    <dxf>
      <font>
        <b/>
        <i val="0"/>
        <color theme="6" tint="-0.499984740745262"/>
      </font>
      <fill>
        <patternFill>
          <bgColor theme="6" tint="0.59996337778862885"/>
        </patternFill>
      </fill>
    </dxf>
    <dxf>
      <font>
        <b/>
        <i val="0"/>
        <color theme="5" tint="-0.499984740745262"/>
      </font>
      <fill>
        <patternFill>
          <bgColor theme="5" tint="0.59996337778862885"/>
        </patternFill>
      </fill>
    </dxf>
    <dxf>
      <font>
        <b/>
        <i val="0"/>
        <color theme="6" tint="-0.499984740745262"/>
      </font>
      <fill>
        <patternFill>
          <bgColor theme="6" tint="0.59996337778862885"/>
        </patternFill>
      </fill>
    </dxf>
    <dxf>
      <font>
        <b/>
        <i val="0"/>
        <color theme="5" tint="-0.499984740745262"/>
      </font>
      <fill>
        <patternFill>
          <bgColor theme="5" tint="0.59996337778862885"/>
        </patternFill>
      </fill>
    </dxf>
    <dxf>
      <font>
        <b/>
        <i val="0"/>
        <color theme="6" tint="-0.499984740745262"/>
      </font>
      <fill>
        <patternFill>
          <bgColor theme="6" tint="0.59996337778862885"/>
        </patternFill>
      </fill>
    </dxf>
    <dxf>
      <font>
        <b/>
        <i val="0"/>
        <color theme="5" tint="-0.499984740745262"/>
      </font>
      <fill>
        <patternFill>
          <bgColor theme="5" tint="0.59996337778862885"/>
        </patternFill>
      </fill>
    </dxf>
    <dxf>
      <font>
        <b/>
        <i val="0"/>
        <color theme="6" tint="-0.499984740745262"/>
      </font>
      <fill>
        <patternFill>
          <bgColor theme="6" tint="0.59996337778862885"/>
        </patternFill>
      </fill>
    </dxf>
    <dxf>
      <font>
        <b/>
        <i val="0"/>
        <color theme="6" tint="-0.499984740745262"/>
      </font>
      <fill>
        <patternFill>
          <bgColor rgb="FF92D050"/>
        </patternFill>
      </fill>
    </dxf>
    <dxf>
      <font>
        <b/>
        <i val="0"/>
        <color theme="9" tint="-0.24994659260841701"/>
      </font>
      <fill>
        <patternFill>
          <bgColor rgb="FFFFFF00"/>
        </patternFill>
      </fill>
    </dxf>
    <dxf>
      <font>
        <b/>
        <i val="0"/>
        <color theme="5" tint="0.79998168889431442"/>
      </font>
      <fill>
        <patternFill>
          <bgColor rgb="FFFF0000"/>
        </patternFill>
      </fill>
    </dxf>
    <dxf>
      <font>
        <b/>
        <i val="0"/>
        <color theme="6" tint="-0.499984740745262"/>
      </font>
      <fill>
        <patternFill>
          <bgColor theme="6" tint="0.39994506668294322"/>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a:outerShdw blurRad="50800" dist="38100" dir="10800000" algn="r" rotWithShape="0">
                <a:prstClr val="black">
                  <a:alpha val="40000"/>
                </a:prstClr>
              </a:outerShdw>
            </a:effectLst>
          </c:spPr>
          <c:invertIfNegative val="0"/>
          <c:dPt>
            <c:idx val="0"/>
            <c:invertIfNegative val="0"/>
            <c:bubble3D val="0"/>
            <c:spPr>
              <a:solidFill>
                <a:schemeClr val="bg1">
                  <a:lumMod val="75000"/>
                </a:schemeClr>
              </a:solidFill>
              <a:ln>
                <a:noFill/>
              </a:ln>
              <a:effectLst>
                <a:outerShdw blurRad="50800" dist="38100" dir="10800000" algn="r" rotWithShape="0">
                  <a:prstClr val="black">
                    <a:alpha val="40000"/>
                  </a:prstClr>
                </a:outerShdw>
              </a:effectLst>
            </c:spPr>
            <c:extLst>
              <c:ext xmlns:c16="http://schemas.microsoft.com/office/drawing/2014/chart" uri="{C3380CC4-5D6E-409C-BE32-E72D297353CC}">
                <c16:uniqueId val="{00000001-6294-4B34-A31C-A68A0CC82CE0}"/>
              </c:ext>
            </c:extLst>
          </c:dPt>
          <c:dPt>
            <c:idx val="1"/>
            <c:invertIfNegative val="0"/>
            <c:bubble3D val="0"/>
            <c:spPr>
              <a:solidFill>
                <a:schemeClr val="accent6">
                  <a:lumMod val="60000"/>
                  <a:lumOff val="40000"/>
                </a:schemeClr>
              </a:solidFill>
              <a:ln>
                <a:noFill/>
              </a:ln>
              <a:effectLst>
                <a:outerShdw blurRad="50800" dist="38100" dir="10800000" algn="r" rotWithShape="0">
                  <a:prstClr val="black">
                    <a:alpha val="40000"/>
                  </a:prstClr>
                </a:outerShdw>
              </a:effectLst>
            </c:spPr>
            <c:extLst>
              <c:ext xmlns:c16="http://schemas.microsoft.com/office/drawing/2014/chart" uri="{C3380CC4-5D6E-409C-BE32-E72D297353CC}">
                <c16:uniqueId val="{00000003-6294-4B34-A31C-A68A0CC82CE0}"/>
              </c:ext>
            </c:extLst>
          </c:dPt>
          <c:dPt>
            <c:idx val="2"/>
            <c:invertIfNegative val="0"/>
            <c:bubble3D val="0"/>
            <c:spPr>
              <a:solidFill>
                <a:schemeClr val="accent1">
                  <a:lumMod val="60000"/>
                  <a:lumOff val="40000"/>
                </a:schemeClr>
              </a:solidFill>
              <a:ln>
                <a:noFill/>
              </a:ln>
              <a:effectLst>
                <a:outerShdw blurRad="50800" dist="38100" dir="10800000" algn="r" rotWithShape="0">
                  <a:prstClr val="black">
                    <a:alpha val="40000"/>
                  </a:prstClr>
                </a:outerShdw>
              </a:effectLst>
            </c:spPr>
            <c:extLst>
              <c:ext xmlns:c16="http://schemas.microsoft.com/office/drawing/2014/chart" uri="{C3380CC4-5D6E-409C-BE32-E72D297353CC}">
                <c16:uniqueId val="{00000005-6294-4B34-A31C-A68A0CC82CE0}"/>
              </c:ext>
            </c:extLst>
          </c:dPt>
          <c:dPt>
            <c:idx val="3"/>
            <c:invertIfNegative val="0"/>
            <c:bubble3D val="0"/>
            <c:spPr>
              <a:solidFill>
                <a:schemeClr val="accent3">
                  <a:lumMod val="60000"/>
                  <a:lumOff val="40000"/>
                </a:schemeClr>
              </a:solidFill>
              <a:ln>
                <a:noFill/>
              </a:ln>
              <a:effectLst>
                <a:outerShdw blurRad="50800" dist="38100" dir="10800000" algn="r" rotWithShape="0">
                  <a:prstClr val="black">
                    <a:alpha val="40000"/>
                  </a:prstClr>
                </a:outerShdw>
              </a:effectLst>
            </c:spPr>
            <c:extLst>
              <c:ext xmlns:c16="http://schemas.microsoft.com/office/drawing/2014/chart" uri="{C3380CC4-5D6E-409C-BE32-E72D297353CC}">
                <c16:uniqueId val="{00000007-6294-4B34-A31C-A68A0CC82CE0}"/>
              </c:ext>
            </c:extLst>
          </c:dPt>
          <c:cat>
            <c:strRef>
              <c:f>DATA!$G$2:$G$5</c:f>
              <c:strCache>
                <c:ptCount val="4"/>
                <c:pt idx="0">
                  <c:v>CALL MANAGEMENT </c:v>
                </c:pt>
                <c:pt idx="1">
                  <c:v>FIRST RESPONDERS</c:v>
                </c:pt>
                <c:pt idx="2">
                  <c:v>MEDICAL TRANSPORTATION (INCLUDING PRIMARY AND INTERHOSPITAL)</c:v>
                </c:pt>
                <c:pt idx="3">
                  <c:v>911/EMS ADMINISTRATION</c:v>
                </c:pt>
              </c:strCache>
            </c:strRef>
          </c:cat>
          <c:val>
            <c:numRef>
              <c:f>DATA!$J$2:$J$5</c:f>
              <c:numCache>
                <c:formatCode>0%</c:formatCode>
                <c:ptCount val="4"/>
                <c:pt idx="0">
                  <c:v>#N/A</c:v>
                </c:pt>
                <c:pt idx="1">
                  <c:v>#N/A</c:v>
                </c:pt>
                <c:pt idx="2">
                  <c:v>#N/A</c:v>
                </c:pt>
                <c:pt idx="3">
                  <c:v>#N/A</c:v>
                </c:pt>
              </c:numCache>
            </c:numRef>
          </c:val>
          <c:extLst>
            <c:ext xmlns:c16="http://schemas.microsoft.com/office/drawing/2014/chart" uri="{C3380CC4-5D6E-409C-BE32-E72D297353CC}">
              <c16:uniqueId val="{00000008-6294-4B34-A31C-A68A0CC82CE0}"/>
            </c:ext>
          </c:extLst>
        </c:ser>
        <c:dLbls>
          <c:showLegendKey val="0"/>
          <c:showVal val="0"/>
          <c:showCatName val="0"/>
          <c:showSerName val="0"/>
          <c:showPercent val="0"/>
          <c:showBubbleSize val="0"/>
        </c:dLbls>
        <c:gapWidth val="50"/>
        <c:overlap val="-27"/>
        <c:axId val="328067232"/>
        <c:axId val="328071152"/>
      </c:barChart>
      <c:catAx>
        <c:axId val="328067232"/>
        <c:scaling>
          <c:orientation val="minMax"/>
        </c:scaling>
        <c:delete val="0"/>
        <c:axPos val="b"/>
        <c:numFmt formatCode="General" sourceLinked="1"/>
        <c:majorTickMark val="none"/>
        <c:minorTickMark val="none"/>
        <c:tickLblPos val="nextTo"/>
        <c:spPr>
          <a:noFill/>
          <a:ln w="6350" cap="flat" cmpd="sng" algn="ctr">
            <a:solidFill>
              <a:schemeClr val="tx1">
                <a:lumMod val="15000"/>
                <a:lumOff val="85000"/>
              </a:schemeClr>
            </a:solidFill>
            <a:round/>
          </a:ln>
          <a:effectLst/>
        </c:spPr>
        <c:txPr>
          <a:bodyPr rot="-2700000" spcFirstLastPara="1" vertOverflow="ellipsis"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crossAx val="328071152"/>
        <c:crosses val="autoZero"/>
        <c:auto val="1"/>
        <c:lblAlgn val="ctr"/>
        <c:lblOffset val="100"/>
        <c:noMultiLvlLbl val="0"/>
      </c:catAx>
      <c:valAx>
        <c:axId val="328071152"/>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28067232"/>
        <c:crosses val="autoZero"/>
        <c:crossBetween val="between"/>
        <c:majorUnit val="0.2"/>
        <c:minorUnit val="0.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radarChart>
        <c:radarStyle val="marker"/>
        <c:varyColors val="0"/>
        <c:ser>
          <c:idx val="0"/>
          <c:order val="0"/>
          <c:tx>
            <c:strRef>
              <c:f>DATA!$G$2</c:f>
              <c:strCache>
                <c:ptCount val="1"/>
                <c:pt idx="0">
                  <c:v>CALL MANAGEMENT </c:v>
                </c:pt>
              </c:strCache>
            </c:strRef>
          </c:tx>
          <c:spPr>
            <a:ln w="28575" cap="rnd">
              <a:solidFill>
                <a:schemeClr val="bg1">
                  <a:lumMod val="50000"/>
                </a:schemeClr>
              </a:solidFill>
              <a:round/>
            </a:ln>
            <a:effectLst>
              <a:outerShdw blurRad="50800" dist="38100" dir="10800000" algn="r" rotWithShape="0">
                <a:prstClr val="black">
                  <a:alpha val="40000"/>
                </a:prstClr>
              </a:outerShdw>
            </a:effectLst>
          </c:spPr>
          <c:marker>
            <c:symbol val="circle"/>
            <c:size val="5"/>
            <c:spPr>
              <a:solidFill>
                <a:schemeClr val="tx1">
                  <a:lumMod val="50000"/>
                  <a:lumOff val="50000"/>
                </a:schemeClr>
              </a:solidFill>
              <a:ln w="9525">
                <a:solidFill>
                  <a:schemeClr val="bg1">
                    <a:lumMod val="50000"/>
                  </a:schemeClr>
                </a:solidFill>
              </a:ln>
              <a:effectLst>
                <a:outerShdw blurRad="50800" dist="38100" dir="10800000" algn="r" rotWithShape="0">
                  <a:prstClr val="black">
                    <a:alpha val="40000"/>
                  </a:prstClr>
                </a:outerShdw>
              </a:effectLst>
            </c:spPr>
          </c:marker>
          <c:cat>
            <c:numRef>
              <c:f>DATA!$A$2:$A$7</c:f>
              <c:numCache>
                <c:formatCode>General</c:formatCode>
                <c:ptCount val="6"/>
                <c:pt idx="0">
                  <c:v>1</c:v>
                </c:pt>
                <c:pt idx="1">
                  <c:v>2</c:v>
                </c:pt>
                <c:pt idx="2">
                  <c:v>3</c:v>
                </c:pt>
                <c:pt idx="3">
                  <c:v>4</c:v>
                </c:pt>
                <c:pt idx="4">
                  <c:v>5</c:v>
                </c:pt>
                <c:pt idx="5">
                  <c:v>6</c:v>
                </c:pt>
              </c:numCache>
            </c:numRef>
          </c:cat>
          <c:val>
            <c:numRef>
              <c:f>DATA!$C$2:$C$7</c:f>
              <c:numCache>
                <c:formatCode>General</c:formatCode>
                <c:ptCount val="6"/>
                <c:pt idx="0">
                  <c:v>#N/A</c:v>
                </c:pt>
                <c:pt idx="1">
                  <c:v>#N/A</c:v>
                </c:pt>
                <c:pt idx="2">
                  <c:v>#N/A</c:v>
                </c:pt>
                <c:pt idx="3">
                  <c:v>#N/A</c:v>
                </c:pt>
                <c:pt idx="4">
                  <c:v>#N/A</c:v>
                </c:pt>
                <c:pt idx="5">
                  <c:v>#N/A</c:v>
                </c:pt>
              </c:numCache>
            </c:numRef>
          </c:val>
          <c:extLst>
            <c:ext xmlns:c16="http://schemas.microsoft.com/office/drawing/2014/chart" uri="{C3380CC4-5D6E-409C-BE32-E72D297353CC}">
              <c16:uniqueId val="{00000000-E346-48F7-9267-D129A4C75BE7}"/>
            </c:ext>
          </c:extLst>
        </c:ser>
        <c:dLbls>
          <c:showLegendKey val="0"/>
          <c:showVal val="0"/>
          <c:showCatName val="0"/>
          <c:showSerName val="0"/>
          <c:showPercent val="0"/>
          <c:showBubbleSize val="0"/>
        </c:dLbls>
        <c:axId val="328065272"/>
        <c:axId val="328070760"/>
      </c:radarChart>
      <c:catAx>
        <c:axId val="3280652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28070760"/>
        <c:crosses val="autoZero"/>
        <c:auto val="1"/>
        <c:lblAlgn val="ctr"/>
        <c:lblOffset val="100"/>
        <c:noMultiLvlLbl val="0"/>
      </c:catAx>
      <c:valAx>
        <c:axId val="328070760"/>
        <c:scaling>
          <c:orientation val="minMax"/>
        </c:scaling>
        <c:delete val="1"/>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crossAx val="328065272"/>
        <c:crosses val="autoZero"/>
        <c:crossBetween val="between"/>
        <c:majorUnit val="0.5"/>
        <c:minorUnit val="0.25"/>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radarChart>
        <c:radarStyle val="marker"/>
        <c:varyColors val="0"/>
        <c:ser>
          <c:idx val="0"/>
          <c:order val="0"/>
          <c:tx>
            <c:strRef>
              <c:f>DATA!$G$3</c:f>
              <c:strCache>
                <c:ptCount val="1"/>
                <c:pt idx="0">
                  <c:v>FIRST RESPONDERS</c:v>
                </c:pt>
              </c:strCache>
            </c:strRef>
          </c:tx>
          <c:spPr>
            <a:ln w="28575" cap="rnd">
              <a:solidFill>
                <a:schemeClr val="accent6">
                  <a:lumMod val="75000"/>
                </a:schemeClr>
              </a:solidFill>
              <a:round/>
            </a:ln>
            <a:effectLst>
              <a:outerShdw blurRad="50800" dist="38100" dir="10800000" algn="r" rotWithShape="0">
                <a:prstClr val="black">
                  <a:alpha val="40000"/>
                </a:prstClr>
              </a:outerShdw>
            </a:effectLst>
          </c:spPr>
          <c:marker>
            <c:symbol val="circle"/>
            <c:size val="5"/>
            <c:spPr>
              <a:solidFill>
                <a:schemeClr val="accent6">
                  <a:lumMod val="50000"/>
                </a:schemeClr>
              </a:solidFill>
              <a:ln w="9525">
                <a:solidFill>
                  <a:schemeClr val="accent6">
                    <a:lumMod val="75000"/>
                  </a:schemeClr>
                </a:solidFill>
              </a:ln>
              <a:effectLst>
                <a:outerShdw blurRad="50800" dist="38100" dir="10800000" algn="r" rotWithShape="0">
                  <a:prstClr val="black">
                    <a:alpha val="40000"/>
                  </a:prstClr>
                </a:outerShdw>
              </a:effectLst>
            </c:spPr>
          </c:marker>
          <c:cat>
            <c:numRef>
              <c:f>DATA!$A$8:$A$10</c:f>
              <c:numCache>
                <c:formatCode>General</c:formatCode>
                <c:ptCount val="3"/>
                <c:pt idx="0">
                  <c:v>7</c:v>
                </c:pt>
                <c:pt idx="1">
                  <c:v>8</c:v>
                </c:pt>
                <c:pt idx="2">
                  <c:v>9</c:v>
                </c:pt>
              </c:numCache>
            </c:numRef>
          </c:cat>
          <c:val>
            <c:numRef>
              <c:f>DATA!$C$8:$C$10</c:f>
              <c:numCache>
                <c:formatCode>General</c:formatCode>
                <c:ptCount val="3"/>
                <c:pt idx="0">
                  <c:v>#N/A</c:v>
                </c:pt>
                <c:pt idx="1">
                  <c:v>#N/A</c:v>
                </c:pt>
                <c:pt idx="2">
                  <c:v>#N/A</c:v>
                </c:pt>
              </c:numCache>
            </c:numRef>
          </c:val>
          <c:extLst>
            <c:ext xmlns:c16="http://schemas.microsoft.com/office/drawing/2014/chart" uri="{C3380CC4-5D6E-409C-BE32-E72D297353CC}">
              <c16:uniqueId val="{00000000-24B7-41DD-907C-40C408DE86A9}"/>
            </c:ext>
          </c:extLst>
        </c:ser>
        <c:dLbls>
          <c:showLegendKey val="0"/>
          <c:showVal val="0"/>
          <c:showCatName val="0"/>
          <c:showSerName val="0"/>
          <c:showPercent val="0"/>
          <c:showBubbleSize val="0"/>
        </c:dLbls>
        <c:axId val="328072328"/>
        <c:axId val="328066056"/>
      </c:radarChart>
      <c:catAx>
        <c:axId val="3280723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28066056"/>
        <c:crosses val="autoZero"/>
        <c:auto val="1"/>
        <c:lblAlgn val="ctr"/>
        <c:lblOffset val="100"/>
        <c:noMultiLvlLbl val="0"/>
      </c:catAx>
      <c:valAx>
        <c:axId val="328066056"/>
        <c:scaling>
          <c:orientation val="minMax"/>
        </c:scaling>
        <c:delete val="1"/>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crossAx val="328072328"/>
        <c:crosses val="autoZero"/>
        <c:crossBetween val="between"/>
        <c:majorUnit val="0.5"/>
        <c:minorUnit val="0.25"/>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05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radarChart>
        <c:radarStyle val="marker"/>
        <c:varyColors val="0"/>
        <c:ser>
          <c:idx val="0"/>
          <c:order val="0"/>
          <c:tx>
            <c:strRef>
              <c:f>DATA!$G$4</c:f>
              <c:strCache>
                <c:ptCount val="1"/>
                <c:pt idx="0">
                  <c:v>MEDICAL TRANSPORTATION (INCLUDING PRIMARY AND INTERHOSPITAL)</c:v>
                </c:pt>
              </c:strCache>
            </c:strRef>
          </c:tx>
          <c:spPr>
            <a:ln w="28575" cap="rnd">
              <a:solidFill>
                <a:schemeClr val="tx2">
                  <a:lumMod val="40000"/>
                  <a:lumOff val="60000"/>
                </a:schemeClr>
              </a:solidFill>
              <a:round/>
            </a:ln>
            <a:effectLst>
              <a:outerShdw blurRad="50800" dist="38100" dir="10800000" algn="r" rotWithShape="0">
                <a:prstClr val="black">
                  <a:alpha val="40000"/>
                </a:prstClr>
              </a:outerShdw>
            </a:effectLst>
          </c:spPr>
          <c:marker>
            <c:symbol val="circle"/>
            <c:size val="5"/>
            <c:spPr>
              <a:solidFill>
                <a:schemeClr val="tx2">
                  <a:lumMod val="60000"/>
                  <a:lumOff val="40000"/>
                </a:schemeClr>
              </a:solidFill>
              <a:ln w="9525">
                <a:solidFill>
                  <a:schemeClr val="tx2">
                    <a:lumMod val="40000"/>
                    <a:lumOff val="60000"/>
                  </a:schemeClr>
                </a:solidFill>
              </a:ln>
              <a:effectLst>
                <a:outerShdw blurRad="50800" dist="38100" dir="10800000" algn="r" rotWithShape="0">
                  <a:prstClr val="black">
                    <a:alpha val="40000"/>
                  </a:prstClr>
                </a:outerShdw>
              </a:effectLst>
            </c:spPr>
          </c:marker>
          <c:cat>
            <c:numRef>
              <c:f>DATA!$A$11:$A$26</c:f>
              <c:numCache>
                <c:formatCode>General</c:formatCode>
                <c:ptCount val="16"/>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numCache>
            </c:numRef>
          </c:cat>
          <c:val>
            <c:numRef>
              <c:f>DATA!$C$11:$C$26</c:f>
              <c:numCache>
                <c:formatCode>General</c:formatCode>
                <c:ptCount val="16"/>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numCache>
            </c:numRef>
          </c:val>
          <c:extLst>
            <c:ext xmlns:c16="http://schemas.microsoft.com/office/drawing/2014/chart" uri="{C3380CC4-5D6E-409C-BE32-E72D297353CC}">
              <c16:uniqueId val="{00000000-DC02-4AFE-9CA5-5AA1CABFA9CC}"/>
            </c:ext>
          </c:extLst>
        </c:ser>
        <c:dLbls>
          <c:showLegendKey val="0"/>
          <c:showVal val="0"/>
          <c:showCatName val="0"/>
          <c:showSerName val="0"/>
          <c:showPercent val="0"/>
          <c:showBubbleSize val="0"/>
        </c:dLbls>
        <c:axId val="328066840"/>
        <c:axId val="328071936"/>
      </c:radarChart>
      <c:catAx>
        <c:axId val="3280668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28071936"/>
        <c:crosses val="autoZero"/>
        <c:auto val="1"/>
        <c:lblAlgn val="ctr"/>
        <c:lblOffset val="100"/>
        <c:noMultiLvlLbl val="0"/>
      </c:catAx>
      <c:valAx>
        <c:axId val="328071936"/>
        <c:scaling>
          <c:orientation val="minMax"/>
        </c:scaling>
        <c:delete val="1"/>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crossAx val="328066840"/>
        <c:crosses val="autoZero"/>
        <c:crossBetween val="between"/>
        <c:majorUnit val="0.5"/>
        <c:minorUnit val="0.25"/>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radarChart>
        <c:radarStyle val="marker"/>
        <c:varyColors val="0"/>
        <c:ser>
          <c:idx val="0"/>
          <c:order val="0"/>
          <c:tx>
            <c:strRef>
              <c:f>DATA!$G$5</c:f>
              <c:strCache>
                <c:ptCount val="1"/>
                <c:pt idx="0">
                  <c:v>911/EMS ADMINISTRATION</c:v>
                </c:pt>
              </c:strCache>
            </c:strRef>
          </c:tx>
          <c:spPr>
            <a:ln w="28575" cap="rnd">
              <a:solidFill>
                <a:schemeClr val="accent3">
                  <a:lumMod val="60000"/>
                  <a:lumOff val="40000"/>
                </a:schemeClr>
              </a:solidFill>
              <a:round/>
            </a:ln>
            <a:effectLst>
              <a:outerShdw blurRad="50800" dist="38100" dir="10800000" algn="r" rotWithShape="0">
                <a:prstClr val="black">
                  <a:alpha val="40000"/>
                </a:prstClr>
              </a:outerShdw>
            </a:effectLst>
          </c:spPr>
          <c:marker>
            <c:symbol val="circle"/>
            <c:size val="5"/>
            <c:spPr>
              <a:solidFill>
                <a:schemeClr val="accent3">
                  <a:lumMod val="75000"/>
                </a:schemeClr>
              </a:solidFill>
              <a:ln w="9525">
                <a:solidFill>
                  <a:schemeClr val="accent3">
                    <a:lumMod val="60000"/>
                    <a:lumOff val="40000"/>
                  </a:schemeClr>
                </a:solidFill>
              </a:ln>
              <a:effectLst>
                <a:outerShdw blurRad="50800" dist="38100" dir="10800000" algn="r" rotWithShape="0">
                  <a:prstClr val="black">
                    <a:alpha val="40000"/>
                  </a:prstClr>
                </a:outerShdw>
              </a:effectLst>
            </c:spPr>
          </c:marker>
          <c:cat>
            <c:numRef>
              <c:f>DATA!$A$27:$A$37</c:f>
              <c:numCache>
                <c:formatCode>General</c:formatCode>
                <c:ptCount val="11"/>
                <c:pt idx="0">
                  <c:v>26</c:v>
                </c:pt>
                <c:pt idx="1">
                  <c:v>27</c:v>
                </c:pt>
                <c:pt idx="2">
                  <c:v>28</c:v>
                </c:pt>
                <c:pt idx="3">
                  <c:v>29</c:v>
                </c:pt>
                <c:pt idx="4">
                  <c:v>30</c:v>
                </c:pt>
                <c:pt idx="5">
                  <c:v>31</c:v>
                </c:pt>
                <c:pt idx="6">
                  <c:v>32</c:v>
                </c:pt>
                <c:pt idx="7">
                  <c:v>33</c:v>
                </c:pt>
                <c:pt idx="8">
                  <c:v>34</c:v>
                </c:pt>
                <c:pt idx="9">
                  <c:v>35</c:v>
                </c:pt>
                <c:pt idx="10">
                  <c:v>36</c:v>
                </c:pt>
              </c:numCache>
            </c:numRef>
          </c:cat>
          <c:val>
            <c:numRef>
              <c:f>DATA!$C$27:$C$37</c:f>
              <c:numCache>
                <c:formatCode>General</c:formatCode>
                <c:ptCount val="11"/>
                <c:pt idx="0">
                  <c:v>#N/A</c:v>
                </c:pt>
                <c:pt idx="1">
                  <c:v>#N/A</c:v>
                </c:pt>
                <c:pt idx="2">
                  <c:v>#N/A</c:v>
                </c:pt>
                <c:pt idx="3">
                  <c:v>#N/A</c:v>
                </c:pt>
                <c:pt idx="4">
                  <c:v>#N/A</c:v>
                </c:pt>
                <c:pt idx="5">
                  <c:v>#N/A</c:v>
                </c:pt>
                <c:pt idx="6">
                  <c:v>#N/A</c:v>
                </c:pt>
                <c:pt idx="7">
                  <c:v>#N/A</c:v>
                </c:pt>
                <c:pt idx="8">
                  <c:v>#N/A</c:v>
                </c:pt>
                <c:pt idx="9">
                  <c:v>#N/A</c:v>
                </c:pt>
                <c:pt idx="10">
                  <c:v>#N/A</c:v>
                </c:pt>
              </c:numCache>
            </c:numRef>
          </c:val>
          <c:extLst>
            <c:ext xmlns:c16="http://schemas.microsoft.com/office/drawing/2014/chart" uri="{C3380CC4-5D6E-409C-BE32-E72D297353CC}">
              <c16:uniqueId val="{00000000-7132-4F6B-B42F-359B88DFE547}"/>
            </c:ext>
          </c:extLst>
        </c:ser>
        <c:dLbls>
          <c:showLegendKey val="0"/>
          <c:showVal val="0"/>
          <c:showCatName val="0"/>
          <c:showSerName val="0"/>
          <c:showPercent val="0"/>
          <c:showBubbleSize val="0"/>
        </c:dLbls>
        <c:axId val="328069584"/>
        <c:axId val="328064880"/>
      </c:radarChart>
      <c:catAx>
        <c:axId val="3280695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28064880"/>
        <c:crosses val="autoZero"/>
        <c:auto val="1"/>
        <c:lblAlgn val="ctr"/>
        <c:lblOffset val="100"/>
        <c:noMultiLvlLbl val="0"/>
      </c:catAx>
      <c:valAx>
        <c:axId val="328064880"/>
        <c:scaling>
          <c:orientation val="minMax"/>
        </c:scaling>
        <c:delete val="1"/>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crossAx val="328069584"/>
        <c:crosses val="autoZero"/>
        <c:crossBetween val="between"/>
        <c:majorUnit val="0.5"/>
        <c:minorUnit val="0.25"/>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1.png"/><Relationship Id="rId5" Type="http://schemas.openxmlformats.org/officeDocument/2006/relationships/chart" Target="../charts/chart5.xml"/><Relationship Id="rId4" Type="http://schemas.openxmlformats.org/officeDocument/2006/relationships/chart" Target="../charts/chart4.xml"/></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15</xdr:col>
      <xdr:colOff>52500</xdr:colOff>
      <xdr:row>4</xdr:row>
      <xdr:rowOff>63767</xdr:rowOff>
    </xdr:from>
    <xdr:to>
      <xdr:col>19</xdr:col>
      <xdr:colOff>328500</xdr:colOff>
      <xdr:row>6</xdr:row>
      <xdr:rowOff>231508</xdr:rowOff>
    </xdr:to>
    <xdr:pic>
      <xdr:nvPicPr>
        <xdr:cNvPr id="7" name="Img_tit_eng">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77000" y="587642"/>
          <a:ext cx="1800000" cy="75829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26</xdr:col>
      <xdr:colOff>57543</xdr:colOff>
      <xdr:row>0</xdr:row>
      <xdr:rowOff>25667</xdr:rowOff>
    </xdr:from>
    <xdr:to>
      <xdr:col>31</xdr:col>
      <xdr:colOff>288719</xdr:colOff>
      <xdr:row>3</xdr:row>
      <xdr:rowOff>212458</xdr:rowOff>
    </xdr:to>
    <xdr:pic>
      <xdr:nvPicPr>
        <xdr:cNvPr id="7" name="Img_tit_eng">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215425" y="25667"/>
          <a:ext cx="1800000" cy="75829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16</xdr:row>
      <xdr:rowOff>190498</xdr:rowOff>
    </xdr:from>
    <xdr:to>
      <xdr:col>15</xdr:col>
      <xdr:colOff>9524</xdr:colOff>
      <xdr:row>32</xdr:row>
      <xdr:rowOff>22498</xdr:rowOff>
    </xdr:to>
    <xdr:graphicFrame macro="">
      <xdr:nvGraphicFramePr>
        <xdr:cNvPr id="2" name="Gráfico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128587</xdr:colOff>
      <xdr:row>4</xdr:row>
      <xdr:rowOff>188118</xdr:rowOff>
    </xdr:from>
    <xdr:to>
      <xdr:col>21</xdr:col>
      <xdr:colOff>271461</xdr:colOff>
      <xdr:row>16</xdr:row>
      <xdr:rowOff>10593</xdr:rowOff>
    </xdr:to>
    <xdr:graphicFrame macro="">
      <xdr:nvGraphicFramePr>
        <xdr:cNvPr id="3" name="Gráfico 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22</xdr:col>
      <xdr:colOff>128586</xdr:colOff>
      <xdr:row>4</xdr:row>
      <xdr:rowOff>188118</xdr:rowOff>
    </xdr:from>
    <xdr:to>
      <xdr:col>28</xdr:col>
      <xdr:colOff>271460</xdr:colOff>
      <xdr:row>16</xdr:row>
      <xdr:rowOff>10593</xdr:rowOff>
    </xdr:to>
    <xdr:graphicFrame macro="">
      <xdr:nvGraphicFramePr>
        <xdr:cNvPr id="4" name="Gráfico 3">
          <a:extLst>
            <a:ext uri="{FF2B5EF4-FFF2-40B4-BE49-F238E27FC236}">
              <a16:creationId xmlns:a16="http://schemas.microsoft.com/office/drawing/2014/main" id="{00000000-0008-0000-0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15</xdr:col>
      <xdr:colOff>128587</xdr:colOff>
      <xdr:row>17</xdr:row>
      <xdr:rowOff>0</xdr:rowOff>
    </xdr:from>
    <xdr:to>
      <xdr:col>21</xdr:col>
      <xdr:colOff>271461</xdr:colOff>
      <xdr:row>32</xdr:row>
      <xdr:rowOff>22500</xdr:rowOff>
    </xdr:to>
    <xdr:graphicFrame macro="">
      <xdr:nvGraphicFramePr>
        <xdr:cNvPr id="5" name="Gráfico 4">
          <a:extLst>
            <a:ext uri="{FF2B5EF4-FFF2-40B4-BE49-F238E27FC236}">
              <a16:creationId xmlns:a16="http://schemas.microsoft.com/office/drawing/2014/main" id="{00000000-0008-0000-0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22</xdr:col>
      <xdr:colOff>128586</xdr:colOff>
      <xdr:row>17</xdr:row>
      <xdr:rowOff>0</xdr:rowOff>
    </xdr:from>
    <xdr:to>
      <xdr:col>28</xdr:col>
      <xdr:colOff>271460</xdr:colOff>
      <xdr:row>32</xdr:row>
      <xdr:rowOff>22500</xdr:rowOff>
    </xdr:to>
    <xdr:graphicFrame macro="">
      <xdr:nvGraphicFramePr>
        <xdr:cNvPr id="6" name="Gráfico 5">
          <a:extLst>
            <a:ext uri="{FF2B5EF4-FFF2-40B4-BE49-F238E27FC236}">
              <a16:creationId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23</xdr:col>
      <xdr:colOff>243000</xdr:colOff>
      <xdr:row>0</xdr:row>
      <xdr:rowOff>20904</xdr:rowOff>
    </xdr:from>
    <xdr:to>
      <xdr:col>28</xdr:col>
      <xdr:colOff>138000</xdr:colOff>
      <xdr:row>3</xdr:row>
      <xdr:rowOff>166874</xdr:rowOff>
    </xdr:to>
    <xdr:pic>
      <xdr:nvPicPr>
        <xdr:cNvPr id="12" name="Img_tit_eng">
          <a:extLst>
            <a:ext uri="{FF2B5EF4-FFF2-40B4-BE49-F238E27FC236}">
              <a16:creationId xmlns:a16="http://schemas.microsoft.com/office/drawing/2014/main" id="{00000000-0008-0000-0200-00000C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9006000" y="20904"/>
          <a:ext cx="1800000" cy="75829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276000</xdr:colOff>
      <xdr:row>3</xdr:row>
      <xdr:rowOff>186791</xdr:rowOff>
    </xdr:to>
    <xdr:pic>
      <xdr:nvPicPr>
        <xdr:cNvPr id="11" name="Img_tit_eng">
          <a:extLst>
            <a:ext uri="{FF2B5EF4-FFF2-40B4-BE49-F238E27FC236}">
              <a16:creationId xmlns:a16="http://schemas.microsoft.com/office/drawing/2014/main" id="{00000000-0008-0000-0300-00000B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800000" cy="758291"/>
        </a:xfrm>
        <a:prstGeom prst="rect">
          <a:avLst/>
        </a:prstGeom>
      </xdr:spPr>
    </xdr:pic>
    <xdr:clientData/>
  </xdr:twoCellAnchor>
  <xdr:twoCellAnchor editAs="oneCell">
    <xdr:from>
      <xdr:col>0</xdr:col>
      <xdr:colOff>0</xdr:colOff>
      <xdr:row>4</xdr:row>
      <xdr:rowOff>171450</xdr:rowOff>
    </xdr:from>
    <xdr:to>
      <xdr:col>2</xdr:col>
      <xdr:colOff>276000</xdr:colOff>
      <xdr:row>8</xdr:row>
      <xdr:rowOff>167246</xdr:rowOff>
    </xdr:to>
    <xdr:pic>
      <xdr:nvPicPr>
        <xdr:cNvPr id="13" name="Img_tit_esp">
          <a:extLst>
            <a:ext uri="{FF2B5EF4-FFF2-40B4-BE49-F238E27FC236}">
              <a16:creationId xmlns:a16="http://schemas.microsoft.com/office/drawing/2014/main" id="{00000000-0008-0000-0300-00000D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933450"/>
          <a:ext cx="1800000" cy="757796"/>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Lang" displayName="TLang" ref="A15:F176" totalsRowShown="0" headerRowDxfId="11" dataDxfId="10">
  <autoFilter ref="A15:F176" xr:uid="{00000000-0009-0000-0100-000001000000}"/>
  <sortState ref="A16:F160">
    <sortCondition ref="B15:B160"/>
  </sortState>
  <tableColumns count="6">
    <tableColumn id="1" xr3:uid="{00000000-0010-0000-0000-000001000000}" name="Hoja" dataDxfId="9"/>
    <tableColumn id="2" xr3:uid="{00000000-0010-0000-0000-000002000000}" name="Clave" dataDxfId="8"/>
    <tableColumn id="3" xr3:uid="{00000000-0010-0000-0000-000003000000}" name="es" dataDxfId="7"/>
    <tableColumn id="4" xr3:uid="{00000000-0010-0000-0000-000004000000}" name="en" dataDxfId="6"/>
    <tableColumn id="5" xr3:uid="{00000000-0010-0000-0000-000005000000}" name="fr" dataDxfId="5"/>
    <tableColumn id="6" xr3:uid="{00000000-0010-0000-0000-000006000000}" name="pt" dataDxfId="4"/>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a8" displayName="Tabla8" ref="A5:B7" totalsRowShown="0" headerRowDxfId="3" dataDxfId="2">
  <autoFilter ref="A5:B7" xr:uid="{00000000-0009-0000-0100-000002000000}"/>
  <sortState ref="A6:B7">
    <sortCondition ref="A5:A7"/>
  </sortState>
  <tableColumns count="2">
    <tableColumn id="1" xr3:uid="{00000000-0010-0000-0100-000001000000}" name="Lang" dataDxfId="1"/>
    <tableColumn id="2" xr3:uid="{00000000-0010-0000-0100-000002000000}" name="Clv"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tabColor theme="8" tint="0.39997558519241921"/>
    <pageSetUpPr fitToPage="1"/>
  </sheetPr>
  <dimension ref="B1:AC64"/>
  <sheetViews>
    <sheetView showGridLines="0" showRowColHeaders="0" tabSelected="1" zoomScaleNormal="100" workbookViewId="0">
      <selection activeCell="P2" sqref="P2:T2"/>
    </sheetView>
  </sheetViews>
  <sheetFormatPr baseColWidth="10" defaultColWidth="5.33203125" defaultRowHeight="16"/>
  <cols>
    <col min="1" max="1" width="2.83203125" style="39" customWidth="1"/>
    <col min="2" max="20" width="5.6640625" style="39" customWidth="1"/>
    <col min="21" max="31" width="5.33203125" style="39"/>
    <col min="32" max="32" width="5.6640625" style="39" customWidth="1"/>
    <col min="33" max="16384" width="5.33203125" style="39"/>
  </cols>
  <sheetData>
    <row r="1" spans="2:20" ht="6" customHeight="1"/>
    <row r="2" spans="2:20" ht="24">
      <c r="B2" s="120" t="str">
        <f>VLOOKUP("B001",TLang[[Clave]:[pt]],LANG!$A$1)</f>
        <v>Select the language:</v>
      </c>
      <c r="C2" s="121"/>
      <c r="D2" s="121"/>
      <c r="E2" s="121"/>
      <c r="F2" s="121"/>
      <c r="G2" s="121"/>
      <c r="H2" s="121"/>
      <c r="I2" s="121"/>
      <c r="J2" s="121"/>
      <c r="K2" s="121"/>
      <c r="L2" s="121"/>
      <c r="M2" s="121"/>
      <c r="N2" s="121"/>
      <c r="O2" s="121"/>
      <c r="P2" s="122" t="s">
        <v>184</v>
      </c>
      <c r="Q2" s="122"/>
      <c r="R2" s="122"/>
      <c r="S2" s="122"/>
      <c r="T2" s="123"/>
    </row>
    <row r="3" spans="2:20" ht="6" customHeight="1"/>
    <row r="4" spans="2:20" customFormat="1" ht="6" customHeight="1"/>
    <row r="5" spans="2:20" s="40" customFormat="1" ht="23.25" customHeight="1">
      <c r="B5" s="127" t="str">
        <f>VLOOKUP("B002",TLang[[Clave]:[pt]],LANG!$A$1)</f>
        <v>Prehospital Emergency Medical Service Readiness Checklist for COVID-19</v>
      </c>
      <c r="C5" s="127"/>
      <c r="D5" s="127"/>
      <c r="E5" s="127"/>
      <c r="F5" s="127"/>
      <c r="G5" s="127"/>
      <c r="H5" s="127"/>
      <c r="I5" s="127"/>
      <c r="J5" s="127"/>
      <c r="K5" s="127"/>
      <c r="L5" s="127"/>
      <c r="M5" s="127"/>
      <c r="N5" s="127"/>
      <c r="O5" s="127"/>
      <c r="P5" s="106"/>
      <c r="Q5" s="106"/>
      <c r="R5" s="106"/>
      <c r="S5" s="106"/>
      <c r="T5" s="106"/>
    </row>
    <row r="6" spans="2:20" s="105" customFormat="1" ht="23.25" customHeight="1">
      <c r="B6" s="127"/>
      <c r="C6" s="127"/>
      <c r="D6" s="127"/>
      <c r="E6" s="127"/>
      <c r="F6" s="127"/>
      <c r="G6" s="127"/>
      <c r="H6" s="127"/>
      <c r="I6" s="127"/>
      <c r="J6" s="127"/>
      <c r="K6" s="127"/>
      <c r="L6" s="127"/>
      <c r="M6" s="127"/>
      <c r="N6" s="127"/>
      <c r="O6" s="127"/>
      <c r="P6" s="106"/>
      <c r="Q6" s="106"/>
      <c r="R6" s="106"/>
      <c r="S6" s="106"/>
      <c r="T6" s="106"/>
    </row>
    <row r="7" spans="2:20" s="50" customFormat="1" ht="23.25" customHeight="1">
      <c r="B7" s="127"/>
      <c r="C7" s="127"/>
      <c r="D7" s="127"/>
      <c r="E7" s="127"/>
      <c r="F7" s="127"/>
      <c r="G7" s="127"/>
      <c r="H7" s="127"/>
      <c r="I7" s="127"/>
      <c r="J7" s="127"/>
      <c r="K7" s="127"/>
      <c r="L7" s="127"/>
      <c r="M7" s="127"/>
      <c r="N7" s="127"/>
      <c r="O7" s="127"/>
      <c r="P7" s="106"/>
      <c r="Q7" s="106"/>
      <c r="R7" s="106"/>
      <c r="S7" s="106"/>
      <c r="T7" s="106"/>
    </row>
    <row r="8" spans="2:20" customFormat="1" ht="6" customHeight="1"/>
    <row r="9" spans="2:20" s="41" customFormat="1">
      <c r="B9" s="124" t="str">
        <f>VLOOKUP("B003",TLang[[Clave]:[pt]],LANG!$A$1)</f>
        <v>Interim document - Version 2.2 (March 02, 2020)</v>
      </c>
      <c r="C9" s="124"/>
      <c r="D9" s="124"/>
      <c r="E9" s="124"/>
      <c r="F9" s="124"/>
      <c r="G9" s="124"/>
      <c r="H9" s="124"/>
      <c r="I9" s="124"/>
      <c r="J9" s="124"/>
      <c r="K9" s="124"/>
      <c r="L9" s="124"/>
      <c r="M9" s="124"/>
      <c r="N9" s="124"/>
      <c r="O9" s="124"/>
      <c r="P9" s="124"/>
      <c r="Q9" s="124"/>
      <c r="R9" s="124"/>
      <c r="S9" s="124"/>
      <c r="T9" s="124"/>
    </row>
    <row r="10" spans="2:20" ht="6" customHeight="1">
      <c r="B10" s="42"/>
      <c r="C10" s="42"/>
      <c r="D10" s="42"/>
      <c r="E10" s="42"/>
      <c r="F10" s="42"/>
      <c r="G10" s="42"/>
      <c r="H10" s="42"/>
      <c r="I10" s="42"/>
      <c r="J10" s="42"/>
      <c r="K10" s="42"/>
      <c r="L10" s="42"/>
      <c r="M10" s="42"/>
      <c r="N10" s="42"/>
      <c r="O10" s="42"/>
      <c r="P10" s="42"/>
      <c r="Q10" s="42"/>
      <c r="R10" s="42"/>
      <c r="S10" s="42"/>
      <c r="T10" s="42"/>
    </row>
    <row r="11" spans="2:20">
      <c r="B11" s="126" t="str">
        <f>VLOOKUP("B020",TLang[[Clave]:[pt]],LANG!$A$1)</f>
        <v>Objectives</v>
      </c>
      <c r="C11" s="126"/>
      <c r="D11" s="126"/>
      <c r="E11" s="126"/>
      <c r="F11" s="126"/>
      <c r="G11" s="126"/>
      <c r="H11" s="126"/>
      <c r="I11" s="126"/>
      <c r="J11" s="126"/>
      <c r="K11" s="126"/>
      <c r="L11" s="126"/>
      <c r="M11" s="126"/>
      <c r="N11" s="126"/>
      <c r="O11" s="126"/>
      <c r="P11" s="126"/>
      <c r="Q11" s="126"/>
      <c r="R11" s="126"/>
      <c r="S11" s="126"/>
      <c r="T11" s="126"/>
    </row>
    <row r="12" spans="2:20" ht="15.75" customHeight="1">
      <c r="B12" s="110" t="str">
        <f>VLOOKUP("B021",TLang[[Clave]:[pt]],LANG!$A$1)</f>
        <v>The purpose of this tool is to help countries confirm the readiness of their pre-hospital emergency medical services to respond to COVID-19, identifying immediate and priority actions aimed at responding to the emergency in an efficient and timely manner.</v>
      </c>
      <c r="C12" s="110"/>
      <c r="D12" s="110"/>
      <c r="E12" s="110"/>
      <c r="F12" s="110"/>
      <c r="G12" s="110"/>
      <c r="H12" s="110"/>
      <c r="I12" s="110"/>
      <c r="J12" s="110"/>
      <c r="K12" s="110"/>
      <c r="L12" s="110"/>
      <c r="M12" s="110"/>
      <c r="N12" s="110"/>
      <c r="O12" s="110"/>
      <c r="P12" s="110"/>
      <c r="Q12" s="110"/>
      <c r="R12" s="110"/>
      <c r="S12" s="110"/>
      <c r="T12" s="110"/>
    </row>
    <row r="13" spans="2:20">
      <c r="B13" s="110"/>
      <c r="C13" s="110"/>
      <c r="D13" s="110"/>
      <c r="E13" s="110"/>
      <c r="F13" s="110"/>
      <c r="G13" s="110"/>
      <c r="H13" s="110"/>
      <c r="I13" s="110"/>
      <c r="J13" s="110"/>
      <c r="K13" s="110"/>
      <c r="L13" s="110"/>
      <c r="M13" s="110"/>
      <c r="N13" s="110"/>
      <c r="O13" s="110"/>
      <c r="P13" s="110"/>
      <c r="Q13" s="110"/>
      <c r="R13" s="110"/>
      <c r="S13" s="110"/>
      <c r="T13" s="110"/>
    </row>
    <row r="14" spans="2:20">
      <c r="B14" s="110"/>
      <c r="C14" s="110"/>
      <c r="D14" s="110"/>
      <c r="E14" s="110"/>
      <c r="F14" s="110"/>
      <c r="G14" s="110"/>
      <c r="H14" s="110"/>
      <c r="I14" s="110"/>
      <c r="J14" s="110"/>
      <c r="K14" s="110"/>
      <c r="L14" s="110"/>
      <c r="M14" s="110"/>
      <c r="N14" s="110"/>
      <c r="O14" s="110"/>
      <c r="P14" s="110"/>
      <c r="Q14" s="110"/>
      <c r="R14" s="110"/>
      <c r="S14" s="110"/>
      <c r="T14" s="110"/>
    </row>
    <row r="15" spans="2:20">
      <c r="B15" s="110"/>
      <c r="C15" s="110"/>
      <c r="D15" s="110"/>
      <c r="E15" s="110"/>
      <c r="F15" s="110"/>
      <c r="G15" s="110"/>
      <c r="H15" s="110"/>
      <c r="I15" s="110"/>
      <c r="J15" s="110"/>
      <c r="K15" s="110"/>
      <c r="L15" s="110"/>
      <c r="M15" s="110"/>
      <c r="N15" s="110"/>
      <c r="O15" s="110"/>
      <c r="P15" s="110"/>
      <c r="Q15" s="110"/>
      <c r="R15" s="110"/>
      <c r="S15" s="110"/>
      <c r="T15" s="110"/>
    </row>
    <row r="16" spans="2:20" s="91" customFormat="1" ht="12">
      <c r="B16" s="90"/>
      <c r="C16" s="90"/>
      <c r="D16" s="90"/>
      <c r="E16" s="90"/>
      <c r="F16" s="90"/>
      <c r="G16" s="90"/>
      <c r="H16" s="90"/>
      <c r="I16" s="90"/>
      <c r="J16" s="90"/>
      <c r="K16" s="90"/>
      <c r="L16" s="90"/>
      <c r="M16" s="90"/>
      <c r="N16" s="90"/>
      <c r="O16" s="90"/>
      <c r="P16" s="90"/>
      <c r="Q16" s="90"/>
      <c r="R16" s="90"/>
      <c r="S16" s="90"/>
      <c r="T16" s="90"/>
    </row>
    <row r="17" spans="2:29">
      <c r="B17" s="126" t="str">
        <f>VLOOKUP("B025",TLang[[Clave]:[pt]],LANG!$A$1)</f>
        <v>Calculation methodology</v>
      </c>
      <c r="C17" s="126"/>
      <c r="D17" s="126"/>
      <c r="E17" s="126"/>
      <c r="F17" s="126"/>
      <c r="G17" s="126"/>
      <c r="H17" s="126"/>
      <c r="I17" s="126"/>
      <c r="J17" s="126"/>
      <c r="K17" s="126"/>
      <c r="L17" s="126"/>
      <c r="M17" s="126"/>
      <c r="N17" s="126"/>
      <c r="O17" s="126"/>
      <c r="P17" s="126"/>
      <c r="Q17" s="126"/>
      <c r="R17" s="126"/>
      <c r="S17" s="126"/>
      <c r="T17" s="126"/>
    </row>
    <row r="18" spans="2:29" ht="15.75" customHeight="1">
      <c r="B18" s="110" t="str">
        <f>VLOOKUP("B024",TLang[[Clave]:[pt]],LANG!$A$1)</f>
        <v>Weighting factors were assigned based on the methodology for estimating weights of variables, being 1 = 100% if the item is marked "COMPLETE"; 0.5 = 50% if it is marked "IN PROCESS" and 0 = 0% advance if marked "INCOMPLETE".
The total percentage of compliance for each module is obtained by an average of the items that compose it.
Subsequently, the total percentage of compliance is obtained based on the average of all items.</v>
      </c>
      <c r="C18" s="110"/>
      <c r="D18" s="110"/>
      <c r="E18" s="110"/>
      <c r="F18" s="110"/>
      <c r="G18" s="110"/>
      <c r="H18" s="110"/>
      <c r="I18" s="110"/>
      <c r="J18" s="110"/>
      <c r="K18" s="110"/>
      <c r="L18" s="110"/>
      <c r="M18" s="110"/>
      <c r="N18" s="110"/>
      <c r="O18" s="110"/>
      <c r="P18" s="110"/>
      <c r="Q18" s="110"/>
      <c r="R18" s="110"/>
      <c r="S18" s="110"/>
      <c r="T18" s="110"/>
    </row>
    <row r="19" spans="2:29">
      <c r="B19" s="110"/>
      <c r="C19" s="110"/>
      <c r="D19" s="110"/>
      <c r="E19" s="110"/>
      <c r="F19" s="110"/>
      <c r="G19" s="110"/>
      <c r="H19" s="110"/>
      <c r="I19" s="110"/>
      <c r="J19" s="110"/>
      <c r="K19" s="110"/>
      <c r="L19" s="110"/>
      <c r="M19" s="110"/>
      <c r="N19" s="110"/>
      <c r="O19" s="110"/>
      <c r="P19" s="110"/>
      <c r="Q19" s="110"/>
      <c r="R19" s="110"/>
      <c r="S19" s="110"/>
      <c r="T19" s="110"/>
    </row>
    <row r="20" spans="2:29">
      <c r="B20" s="110"/>
      <c r="C20" s="110"/>
      <c r="D20" s="110"/>
      <c r="E20" s="110"/>
      <c r="F20" s="110"/>
      <c r="G20" s="110"/>
      <c r="H20" s="110"/>
      <c r="I20" s="110"/>
      <c r="J20" s="110"/>
      <c r="K20" s="110"/>
      <c r="L20" s="110"/>
      <c r="M20" s="110"/>
      <c r="N20" s="110"/>
      <c r="O20" s="110"/>
      <c r="P20" s="110"/>
      <c r="Q20" s="110"/>
      <c r="R20" s="110"/>
      <c r="S20" s="110"/>
      <c r="T20" s="110"/>
    </row>
    <row r="21" spans="2:29">
      <c r="B21" s="110"/>
      <c r="C21" s="110"/>
      <c r="D21" s="110"/>
      <c r="E21" s="110"/>
      <c r="F21" s="110"/>
      <c r="G21" s="110"/>
      <c r="H21" s="110"/>
      <c r="I21" s="110"/>
      <c r="J21" s="110"/>
      <c r="K21" s="110"/>
      <c r="L21" s="110"/>
      <c r="M21" s="110"/>
      <c r="N21" s="110"/>
      <c r="O21" s="110"/>
      <c r="P21" s="110"/>
      <c r="Q21" s="110"/>
      <c r="R21" s="110"/>
      <c r="S21" s="110"/>
      <c r="T21" s="110"/>
    </row>
    <row r="22" spans="2:29">
      <c r="B22" s="110"/>
      <c r="C22" s="110"/>
      <c r="D22" s="110"/>
      <c r="E22" s="110"/>
      <c r="F22" s="110"/>
      <c r="G22" s="110"/>
      <c r="H22" s="110"/>
      <c r="I22" s="110"/>
      <c r="J22" s="110"/>
      <c r="K22" s="110"/>
      <c r="L22" s="110"/>
      <c r="M22" s="110"/>
      <c r="N22" s="110"/>
      <c r="O22" s="110"/>
      <c r="P22" s="110"/>
      <c r="Q22" s="110"/>
      <c r="R22" s="110"/>
      <c r="S22" s="110"/>
      <c r="T22" s="110"/>
    </row>
    <row r="23" spans="2:29">
      <c r="B23" s="110"/>
      <c r="C23" s="110"/>
      <c r="D23" s="110"/>
      <c r="E23" s="110"/>
      <c r="F23" s="110"/>
      <c r="G23" s="110"/>
      <c r="H23" s="110"/>
      <c r="I23" s="110"/>
      <c r="J23" s="110"/>
      <c r="K23" s="110"/>
      <c r="L23" s="110"/>
      <c r="M23" s="110"/>
      <c r="N23" s="110"/>
      <c r="O23" s="110"/>
      <c r="P23" s="110"/>
      <c r="Q23" s="110"/>
      <c r="R23" s="110"/>
      <c r="S23" s="110"/>
      <c r="T23" s="110"/>
    </row>
    <row r="24" spans="2:29" s="91" customFormat="1" ht="12">
      <c r="B24" s="90"/>
      <c r="C24" s="90"/>
      <c r="D24" s="90"/>
      <c r="E24" s="90"/>
      <c r="F24" s="90"/>
      <c r="G24" s="90"/>
      <c r="H24" s="90"/>
      <c r="I24" s="90"/>
      <c r="J24" s="90"/>
      <c r="K24" s="90"/>
      <c r="L24" s="90"/>
      <c r="M24" s="90"/>
      <c r="N24" s="90"/>
      <c r="O24" s="90"/>
      <c r="P24" s="90"/>
      <c r="Q24" s="90"/>
      <c r="R24" s="90"/>
      <c r="S24" s="90"/>
      <c r="T24" s="90"/>
    </row>
    <row r="25" spans="2:29" ht="15.75" customHeight="1">
      <c r="B25" s="125" t="str">
        <f>VLOOKUP("B004",TLang[[Clave]:[pt]],LANG!$A$1)</f>
        <v>INSTRUCTIONS</v>
      </c>
      <c r="C25" s="125"/>
      <c r="D25" s="125"/>
      <c r="E25" s="125"/>
      <c r="F25" s="125"/>
      <c r="G25" s="125"/>
      <c r="H25" s="125"/>
      <c r="I25" s="125"/>
      <c r="J25" s="125"/>
      <c r="K25" s="125"/>
      <c r="L25" s="125"/>
      <c r="M25" s="125"/>
      <c r="N25" s="125"/>
      <c r="O25" s="125"/>
      <c r="P25" s="125"/>
      <c r="Q25" s="125"/>
      <c r="R25" s="125"/>
      <c r="S25" s="125"/>
      <c r="T25" s="125"/>
    </row>
    <row r="26" spans="2:29" s="91" customFormat="1" ht="12">
      <c r="B26" s="90"/>
      <c r="C26" s="90"/>
      <c r="D26" s="90"/>
      <c r="E26" s="90"/>
      <c r="F26" s="90"/>
      <c r="G26" s="90"/>
      <c r="H26" s="90"/>
      <c r="I26" s="90"/>
      <c r="J26" s="90"/>
      <c r="K26" s="90"/>
      <c r="L26" s="90"/>
      <c r="M26" s="90"/>
      <c r="N26" s="90"/>
      <c r="O26" s="90"/>
      <c r="P26" s="90"/>
      <c r="Q26" s="90"/>
      <c r="R26" s="90"/>
      <c r="S26" s="90"/>
      <c r="T26" s="90"/>
    </row>
    <row r="27" spans="2:29" ht="15.75" customHeight="1">
      <c r="B27" s="114" t="str">
        <f>VLOOKUP("B005",TLang[[Clave]:[pt]],LANG!$A$1)</f>
        <v xml:space="preserve">Step 1. </v>
      </c>
      <c r="C27" s="114"/>
      <c r="D27" s="114"/>
      <c r="E27" s="114"/>
      <c r="F27" s="114"/>
      <c r="G27" s="114"/>
      <c r="H27" s="114"/>
      <c r="I27" s="114"/>
      <c r="J27" s="114"/>
      <c r="K27" s="114"/>
      <c r="L27" s="114"/>
      <c r="M27" s="114"/>
      <c r="N27" s="114"/>
      <c r="O27" s="114"/>
      <c r="P27" s="114"/>
      <c r="Q27" s="114"/>
      <c r="R27" s="114"/>
      <c r="S27" s="114"/>
      <c r="T27" s="114"/>
    </row>
    <row r="28" spans="2:29">
      <c r="B28" s="110" t="str">
        <f>VLOOKUP("B006",TLang[[Clave]:[pt]],LANG!$A$1)</f>
        <v>Identify the mobile resources available to the Prehospital emergency medical service (EMS); Remember to register only those vehicles and functional equipment available at the time of completion of the list.
Identify and register staff that will act in the response to COVID-19, do not include volunteers.</v>
      </c>
      <c r="C28" s="110"/>
      <c r="D28" s="110"/>
      <c r="E28" s="110"/>
      <c r="F28" s="110"/>
      <c r="G28" s="110"/>
      <c r="H28" s="110"/>
      <c r="I28" s="110"/>
      <c r="J28" s="110"/>
      <c r="K28" s="110"/>
      <c r="L28" s="110"/>
      <c r="M28" s="110"/>
      <c r="N28" s="110"/>
      <c r="O28" s="110"/>
      <c r="P28" s="110"/>
      <c r="Q28" s="110"/>
      <c r="R28" s="110"/>
      <c r="S28" s="110"/>
      <c r="T28" s="110"/>
    </row>
    <row r="29" spans="2:29">
      <c r="B29" s="110"/>
      <c r="C29" s="110"/>
      <c r="D29" s="110"/>
      <c r="E29" s="110"/>
      <c r="F29" s="110"/>
      <c r="G29" s="110"/>
      <c r="H29" s="110"/>
      <c r="I29" s="110"/>
      <c r="J29" s="110"/>
      <c r="K29" s="110"/>
      <c r="L29" s="110"/>
      <c r="M29" s="110"/>
      <c r="N29" s="110"/>
      <c r="O29" s="110"/>
      <c r="P29" s="110"/>
      <c r="Q29" s="110"/>
      <c r="R29" s="110"/>
      <c r="S29" s="110"/>
      <c r="T29" s="110"/>
    </row>
    <row r="30" spans="2:29">
      <c r="B30" s="110"/>
      <c r="C30" s="110"/>
      <c r="D30" s="110"/>
      <c r="E30" s="110"/>
      <c r="F30" s="110"/>
      <c r="G30" s="110"/>
      <c r="H30" s="110"/>
      <c r="I30" s="110"/>
      <c r="J30" s="110"/>
      <c r="K30" s="110"/>
      <c r="L30" s="110"/>
      <c r="M30" s="110"/>
      <c r="N30" s="110"/>
      <c r="O30" s="110"/>
      <c r="P30" s="110"/>
      <c r="Q30" s="110"/>
      <c r="R30" s="110"/>
      <c r="S30" s="110"/>
      <c r="T30" s="110"/>
    </row>
    <row r="31" spans="2:29">
      <c r="B31" s="110"/>
      <c r="C31" s="110"/>
      <c r="D31" s="110"/>
      <c r="E31" s="110"/>
      <c r="F31" s="110"/>
      <c r="G31" s="110"/>
      <c r="H31" s="110"/>
      <c r="I31" s="110"/>
      <c r="J31" s="110"/>
      <c r="K31" s="110"/>
      <c r="L31" s="110"/>
      <c r="M31" s="110"/>
      <c r="N31" s="110"/>
      <c r="O31" s="110"/>
      <c r="P31" s="110"/>
      <c r="Q31" s="110"/>
      <c r="R31" s="110"/>
      <c r="S31" s="110"/>
      <c r="T31" s="110"/>
    </row>
    <row r="32" spans="2:29" ht="15.75" customHeight="1">
      <c r="B32" s="110"/>
      <c r="C32" s="110"/>
      <c r="D32" s="110"/>
      <c r="E32" s="110"/>
      <c r="F32" s="110"/>
      <c r="G32" s="110"/>
      <c r="H32" s="110"/>
      <c r="I32" s="110"/>
      <c r="J32" s="110"/>
      <c r="K32" s="110"/>
      <c r="L32" s="110"/>
      <c r="M32" s="110"/>
      <c r="N32" s="110"/>
      <c r="O32" s="110"/>
      <c r="P32" s="110"/>
      <c r="Q32" s="110"/>
      <c r="R32" s="110"/>
      <c r="S32" s="110"/>
      <c r="T32" s="110"/>
      <c r="U32" s="48"/>
      <c r="V32" s="48"/>
      <c r="W32" s="48"/>
      <c r="X32" s="48"/>
      <c r="Y32" s="48"/>
      <c r="Z32" s="48"/>
      <c r="AA32" s="48"/>
      <c r="AB32" s="48"/>
      <c r="AC32" s="48"/>
    </row>
    <row r="33" spans="2:29" s="91" customFormat="1" ht="12">
      <c r="B33" s="92"/>
      <c r="C33" s="93"/>
      <c r="D33" s="93"/>
      <c r="E33" s="93"/>
      <c r="F33" s="93"/>
      <c r="G33" s="93"/>
      <c r="H33" s="93"/>
      <c r="I33" s="93"/>
      <c r="J33" s="93"/>
      <c r="K33" s="93"/>
      <c r="L33" s="93"/>
      <c r="M33" s="93"/>
      <c r="N33" s="93"/>
      <c r="O33" s="93"/>
      <c r="P33" s="93"/>
      <c r="Q33" s="93"/>
      <c r="R33" s="93"/>
      <c r="S33" s="93"/>
      <c r="T33" s="93"/>
      <c r="U33" s="94"/>
      <c r="V33" s="95"/>
      <c r="W33" s="95"/>
      <c r="X33" s="95"/>
      <c r="Y33" s="95"/>
      <c r="Z33" s="95"/>
      <c r="AA33" s="95"/>
      <c r="AB33" s="95"/>
      <c r="AC33" s="95"/>
    </row>
    <row r="34" spans="2:29" ht="15.75" customHeight="1">
      <c r="B34" s="115" t="str">
        <f>VLOOKUP("B007",TLang[[Clave]:[pt]],LANG!$A$1)</f>
        <v>Step 2.</v>
      </c>
      <c r="C34" s="115"/>
      <c r="D34" s="115"/>
      <c r="E34" s="115"/>
      <c r="F34" s="115"/>
      <c r="G34" s="115"/>
      <c r="H34" s="115"/>
      <c r="I34" s="115"/>
      <c r="J34" s="115"/>
      <c r="K34" s="115"/>
      <c r="L34" s="115"/>
      <c r="M34" s="115"/>
      <c r="N34" s="115"/>
      <c r="O34" s="115"/>
      <c r="P34" s="115"/>
      <c r="Q34" s="115"/>
      <c r="R34" s="115"/>
      <c r="S34" s="115"/>
      <c r="T34" s="115"/>
      <c r="U34" s="48"/>
      <c r="V34" s="48"/>
      <c r="W34" s="48"/>
      <c r="X34" s="48"/>
      <c r="Y34" s="48"/>
      <c r="Z34" s="48"/>
      <c r="AA34" s="48"/>
      <c r="AB34" s="48"/>
      <c r="AC34" s="48"/>
    </row>
    <row r="35" spans="2:29" ht="15.75" customHeight="1">
      <c r="B35" s="116" t="str">
        <f>VLOOKUP("B008",TLang[[Clave]:[pt]],LANG!$A$1)</f>
        <v>Mark each item. The items on the list are developed to be verified dichotomously, whether or not it complies. If the actions have been initiated, but not yet implemented and tested, it should be noted that they are in process, this allows monitoring of each of the activities.</v>
      </c>
      <c r="C35" s="116"/>
      <c r="D35" s="116"/>
      <c r="E35" s="116"/>
      <c r="F35" s="116"/>
      <c r="G35" s="116"/>
      <c r="H35" s="116"/>
      <c r="I35" s="116"/>
      <c r="J35" s="116"/>
      <c r="K35" s="116"/>
      <c r="L35" s="116"/>
      <c r="M35" s="116"/>
      <c r="N35" s="116"/>
      <c r="O35" s="116"/>
      <c r="P35" s="116"/>
      <c r="Q35" s="116"/>
      <c r="R35" s="116"/>
      <c r="S35" s="116"/>
      <c r="T35" s="116"/>
      <c r="U35" s="48"/>
      <c r="V35" s="48"/>
      <c r="W35" s="48"/>
      <c r="X35" s="48"/>
      <c r="Y35" s="48"/>
      <c r="Z35" s="48"/>
      <c r="AA35" s="48"/>
      <c r="AB35" s="48"/>
      <c r="AC35" s="48"/>
    </row>
    <row r="36" spans="2:29">
      <c r="B36" s="116"/>
      <c r="C36" s="116"/>
      <c r="D36" s="116"/>
      <c r="E36" s="116"/>
      <c r="F36" s="116"/>
      <c r="G36" s="116"/>
      <c r="H36" s="116"/>
      <c r="I36" s="116"/>
      <c r="J36" s="116"/>
      <c r="K36" s="116"/>
      <c r="L36" s="116"/>
      <c r="M36" s="116"/>
      <c r="N36" s="116"/>
      <c r="O36" s="116"/>
      <c r="P36" s="116"/>
      <c r="Q36" s="116"/>
      <c r="R36" s="116"/>
      <c r="S36" s="116"/>
      <c r="T36" s="116"/>
      <c r="U36" s="48"/>
      <c r="V36" s="48"/>
      <c r="W36" s="48"/>
      <c r="X36" s="48"/>
      <c r="Y36" s="48"/>
      <c r="Z36" s="48"/>
      <c r="AA36" s="48"/>
      <c r="AB36" s="48"/>
      <c r="AC36" s="48"/>
    </row>
    <row r="37" spans="2:29">
      <c r="B37" s="116"/>
      <c r="C37" s="116"/>
      <c r="D37" s="116"/>
      <c r="E37" s="116"/>
      <c r="F37" s="116"/>
      <c r="G37" s="116"/>
      <c r="H37" s="116"/>
      <c r="I37" s="116"/>
      <c r="J37" s="116"/>
      <c r="K37" s="116"/>
      <c r="L37" s="116"/>
      <c r="M37" s="116"/>
      <c r="N37" s="116"/>
      <c r="O37" s="116"/>
      <c r="P37" s="116"/>
      <c r="Q37" s="116"/>
      <c r="R37" s="116"/>
      <c r="S37" s="116"/>
      <c r="T37" s="116"/>
      <c r="U37" s="48"/>
      <c r="V37" s="48"/>
      <c r="W37" s="48"/>
      <c r="X37" s="48"/>
      <c r="Y37" s="48"/>
      <c r="Z37" s="48"/>
      <c r="AA37" s="48"/>
      <c r="AB37" s="48"/>
      <c r="AC37" s="48"/>
    </row>
    <row r="38" spans="2:29" ht="15.75" customHeight="1">
      <c r="B38" s="116"/>
      <c r="C38" s="116"/>
      <c r="D38" s="116"/>
      <c r="E38" s="116"/>
      <c r="F38" s="116"/>
      <c r="G38" s="116"/>
      <c r="H38" s="116"/>
      <c r="I38" s="116"/>
      <c r="J38" s="116"/>
      <c r="K38" s="116"/>
      <c r="L38" s="116"/>
      <c r="M38" s="116"/>
      <c r="N38" s="116"/>
      <c r="O38" s="116"/>
      <c r="P38" s="116"/>
      <c r="Q38" s="116"/>
      <c r="R38" s="116"/>
      <c r="S38" s="116"/>
      <c r="T38" s="116"/>
      <c r="U38" s="48"/>
      <c r="V38" s="48"/>
      <c r="W38" s="48"/>
      <c r="X38" s="48"/>
      <c r="Y38" s="48"/>
      <c r="Z38" s="48"/>
      <c r="AA38" s="48"/>
      <c r="AB38" s="48"/>
      <c r="AC38" s="48"/>
    </row>
    <row r="39" spans="2:29" s="91" customFormat="1" ht="12">
      <c r="B39" s="96"/>
      <c r="C39" s="97"/>
      <c r="D39" s="97"/>
      <c r="E39" s="97"/>
      <c r="F39" s="97"/>
      <c r="G39" s="97"/>
      <c r="H39" s="97"/>
      <c r="I39" s="97"/>
      <c r="J39" s="97"/>
      <c r="K39" s="97"/>
      <c r="L39" s="97"/>
      <c r="M39" s="97"/>
      <c r="N39" s="97"/>
      <c r="O39" s="97"/>
      <c r="P39" s="97"/>
      <c r="Q39" s="97"/>
      <c r="R39" s="97"/>
      <c r="S39" s="97"/>
      <c r="T39" s="97"/>
      <c r="U39" s="95"/>
      <c r="V39" s="95"/>
      <c r="W39" s="95"/>
      <c r="X39" s="95"/>
      <c r="Y39" s="95"/>
      <c r="Z39" s="95"/>
      <c r="AA39" s="95"/>
      <c r="AB39" s="95"/>
      <c r="AC39" s="95"/>
    </row>
    <row r="40" spans="2:29">
      <c r="B40" s="111" t="str">
        <f>VLOOKUP("B009",TLang[[Clave]:[pt]],LANG!$A$1)</f>
        <v>The criteria for each level of verification would be:</v>
      </c>
      <c r="C40" s="111"/>
      <c r="D40" s="111"/>
      <c r="E40" s="111"/>
      <c r="F40" s="111"/>
      <c r="G40" s="111"/>
      <c r="H40" s="111"/>
      <c r="I40" s="111"/>
      <c r="J40" s="111"/>
      <c r="K40" s="111"/>
      <c r="L40" s="111"/>
      <c r="M40" s="111"/>
      <c r="N40" s="111"/>
      <c r="O40" s="111"/>
      <c r="P40" s="111"/>
      <c r="Q40" s="111"/>
      <c r="R40" s="111"/>
      <c r="S40" s="111"/>
      <c r="T40" s="111"/>
      <c r="U40" s="48"/>
      <c r="V40" s="48"/>
      <c r="W40" s="48"/>
      <c r="X40" s="48"/>
      <c r="Y40" s="48"/>
      <c r="Z40" s="48"/>
      <c r="AA40" s="48"/>
      <c r="AB40" s="48"/>
      <c r="AC40" s="48"/>
    </row>
    <row r="41" spans="2:29" ht="15.75" customHeight="1">
      <c r="B41" s="117" t="str">
        <f>VLOOKUP("B010",TLang[[Clave]:[pt]],LANG!$A$1)</f>
        <v>COMPLETE</v>
      </c>
      <c r="C41" s="117"/>
      <c r="D41" s="117"/>
      <c r="E41" s="117"/>
      <c r="F41" s="118" t="str">
        <f>VLOOKUP("B013",TLang[[Clave]:[pt]],LANG!$A$1)</f>
        <v>The EMS has developed, validated and implemented the procedure / protocol. It has the recommended equipment.</v>
      </c>
      <c r="G41" s="118"/>
      <c r="H41" s="118"/>
      <c r="I41" s="118"/>
      <c r="J41" s="118"/>
      <c r="K41" s="118"/>
      <c r="L41" s="118"/>
      <c r="M41" s="118"/>
      <c r="N41" s="118"/>
      <c r="O41" s="118"/>
      <c r="P41" s="118"/>
      <c r="Q41" s="118"/>
      <c r="R41" s="118"/>
      <c r="S41" s="118"/>
      <c r="T41" s="118"/>
      <c r="U41" s="48"/>
      <c r="V41" s="48"/>
      <c r="W41" s="48"/>
      <c r="X41" s="48"/>
      <c r="Y41" s="48"/>
      <c r="Z41" s="48"/>
      <c r="AA41" s="48"/>
      <c r="AB41" s="48"/>
      <c r="AC41" s="48"/>
    </row>
    <row r="42" spans="2:29" ht="15.75" customHeight="1">
      <c r="B42" s="117"/>
      <c r="C42" s="117"/>
      <c r="D42" s="117"/>
      <c r="E42" s="117"/>
      <c r="F42" s="118"/>
      <c r="G42" s="118"/>
      <c r="H42" s="118"/>
      <c r="I42" s="118"/>
      <c r="J42" s="118"/>
      <c r="K42" s="118"/>
      <c r="L42" s="118"/>
      <c r="M42" s="118"/>
      <c r="N42" s="118"/>
      <c r="O42" s="118"/>
      <c r="P42" s="118"/>
      <c r="Q42" s="118"/>
      <c r="R42" s="118"/>
      <c r="S42" s="118"/>
      <c r="T42" s="118"/>
      <c r="U42" s="48"/>
      <c r="V42" s="48"/>
      <c r="W42" s="48"/>
      <c r="X42" s="48"/>
      <c r="Y42" s="48"/>
      <c r="Z42" s="48"/>
      <c r="AA42" s="48"/>
      <c r="AB42" s="48"/>
      <c r="AC42" s="48"/>
    </row>
    <row r="43" spans="2:29">
      <c r="B43" s="119" t="str">
        <f>VLOOKUP("B011",TLang[[Clave]:[pt]],LANG!$A$1)</f>
        <v>IN PROCESS</v>
      </c>
      <c r="C43" s="119"/>
      <c r="D43" s="119"/>
      <c r="E43" s="119"/>
      <c r="F43" s="118" t="str">
        <f>VLOOKUP("B014",TLang[[Clave]:[pt]],LANG!$A$1)</f>
        <v>The EMS has developed a procedure / protocol, but is not implemented or validated yet. The equipment is in the process of purchase, but has not yet been received.</v>
      </c>
      <c r="G43" s="118"/>
      <c r="H43" s="118"/>
      <c r="I43" s="118"/>
      <c r="J43" s="118"/>
      <c r="K43" s="118"/>
      <c r="L43" s="118"/>
      <c r="M43" s="118"/>
      <c r="N43" s="118"/>
      <c r="O43" s="118"/>
      <c r="P43" s="118"/>
      <c r="Q43" s="118"/>
      <c r="R43" s="118"/>
      <c r="S43" s="118"/>
      <c r="T43" s="118"/>
      <c r="U43" s="48"/>
      <c r="V43" s="48"/>
      <c r="W43" s="48"/>
      <c r="X43" s="48"/>
      <c r="Y43" s="48"/>
      <c r="Z43" s="48"/>
      <c r="AA43" s="48"/>
      <c r="AB43" s="48"/>
      <c r="AC43" s="48"/>
    </row>
    <row r="44" spans="2:29">
      <c r="B44" s="119"/>
      <c r="C44" s="119"/>
      <c r="D44" s="119"/>
      <c r="E44" s="119"/>
      <c r="F44" s="118"/>
      <c r="G44" s="118"/>
      <c r="H44" s="118"/>
      <c r="I44" s="118"/>
      <c r="J44" s="118"/>
      <c r="K44" s="118"/>
      <c r="L44" s="118"/>
      <c r="M44" s="118"/>
      <c r="N44" s="118"/>
      <c r="O44" s="118"/>
      <c r="P44" s="118"/>
      <c r="Q44" s="118"/>
      <c r="R44" s="118"/>
      <c r="S44" s="118"/>
      <c r="T44" s="118"/>
      <c r="U44" s="48"/>
      <c r="V44" s="48"/>
      <c r="W44" s="48"/>
      <c r="X44" s="48"/>
      <c r="Y44" s="48"/>
      <c r="Z44" s="48"/>
      <c r="AA44" s="48"/>
      <c r="AB44" s="48"/>
      <c r="AC44" s="48"/>
    </row>
    <row r="45" spans="2:29">
      <c r="B45" s="112" t="str">
        <f>VLOOKUP("B012",TLang[[Clave]:[pt]],LANG!$A$1)</f>
        <v>INCOMPLETE</v>
      </c>
      <c r="C45" s="112"/>
      <c r="D45" s="112"/>
      <c r="E45" s="112"/>
      <c r="F45" s="113" t="str">
        <f>VLOOKUP("B015",TLang[[Clave]:[pt]],LANG!$A$1)</f>
        <v>The EMS does not have the recommended procedure / protocol and / or equipment.</v>
      </c>
      <c r="G45" s="113"/>
      <c r="H45" s="113"/>
      <c r="I45" s="113"/>
      <c r="J45" s="113"/>
      <c r="K45" s="113"/>
      <c r="L45" s="113"/>
      <c r="M45" s="113"/>
      <c r="N45" s="113"/>
      <c r="O45" s="113"/>
      <c r="P45" s="113"/>
      <c r="Q45" s="113"/>
      <c r="R45" s="113"/>
      <c r="S45" s="113"/>
      <c r="T45" s="113"/>
      <c r="U45" s="48"/>
      <c r="V45" s="48"/>
      <c r="W45" s="48"/>
      <c r="X45" s="48"/>
      <c r="Y45" s="48"/>
      <c r="Z45" s="48"/>
      <c r="AA45" s="48"/>
      <c r="AB45" s="48"/>
      <c r="AC45" s="48"/>
    </row>
    <row r="46" spans="2:29" ht="15.75" customHeight="1">
      <c r="B46" s="112"/>
      <c r="C46" s="112"/>
      <c r="D46" s="112"/>
      <c r="E46" s="112"/>
      <c r="F46" s="113"/>
      <c r="G46" s="113"/>
      <c r="H46" s="113"/>
      <c r="I46" s="113"/>
      <c r="J46" s="113"/>
      <c r="K46" s="113"/>
      <c r="L46" s="113"/>
      <c r="M46" s="113"/>
      <c r="N46" s="113"/>
      <c r="O46" s="113"/>
      <c r="P46" s="113"/>
      <c r="Q46" s="113"/>
      <c r="R46" s="113"/>
      <c r="S46" s="113"/>
      <c r="T46" s="113"/>
      <c r="U46" s="48"/>
      <c r="V46" s="48"/>
      <c r="W46" s="48"/>
      <c r="X46" s="48"/>
      <c r="Y46" s="48"/>
      <c r="Z46" s="48"/>
      <c r="AA46" s="48"/>
      <c r="AB46" s="48"/>
      <c r="AC46" s="48"/>
    </row>
    <row r="47" spans="2:29" s="91" customFormat="1" ht="12">
      <c r="B47" s="98"/>
      <c r="C47" s="97"/>
      <c r="D47" s="97"/>
      <c r="E47" s="97"/>
      <c r="F47" s="97"/>
      <c r="G47" s="97"/>
      <c r="H47" s="97"/>
      <c r="I47" s="97"/>
      <c r="J47" s="97"/>
      <c r="K47" s="97"/>
      <c r="L47" s="97"/>
      <c r="M47" s="97"/>
      <c r="N47" s="97"/>
      <c r="O47" s="97"/>
      <c r="P47" s="97"/>
      <c r="Q47" s="97"/>
      <c r="R47" s="97"/>
      <c r="S47" s="97"/>
      <c r="T47" s="97"/>
      <c r="U47" s="95"/>
      <c r="V47" s="95"/>
      <c r="W47" s="95"/>
      <c r="X47" s="95"/>
      <c r="Y47" s="95"/>
      <c r="Z47" s="95"/>
      <c r="AA47" s="95"/>
      <c r="AB47" s="95"/>
      <c r="AC47" s="95"/>
    </row>
    <row r="48" spans="2:29" s="91" customFormat="1" ht="12">
      <c r="B48" s="99"/>
      <c r="C48" s="99"/>
      <c r="D48" s="99"/>
      <c r="E48" s="99"/>
      <c r="F48" s="99"/>
      <c r="G48" s="99"/>
      <c r="H48" s="99"/>
      <c r="I48" s="99"/>
      <c r="J48" s="99"/>
      <c r="K48" s="99"/>
      <c r="L48" s="99"/>
      <c r="M48" s="99"/>
      <c r="N48" s="99"/>
      <c r="O48" s="99"/>
      <c r="P48" s="99"/>
      <c r="Q48" s="99"/>
      <c r="R48" s="99"/>
      <c r="S48" s="99"/>
      <c r="T48" s="99"/>
      <c r="U48" s="95"/>
      <c r="V48" s="95"/>
      <c r="W48" s="95"/>
      <c r="X48" s="95"/>
      <c r="Y48" s="95"/>
      <c r="Z48" s="95"/>
      <c r="AA48" s="95"/>
      <c r="AB48" s="95"/>
      <c r="AC48" s="95"/>
    </row>
    <row r="49" spans="2:29" ht="15.75" customHeight="1">
      <c r="B49" s="114" t="str">
        <f>VLOOKUP("B016",TLang[[Clave]:[pt]],LANG!$A$1)</f>
        <v>Step 3.</v>
      </c>
      <c r="C49" s="114"/>
      <c r="D49" s="114"/>
      <c r="E49" s="114"/>
      <c r="F49" s="114"/>
      <c r="G49" s="114"/>
      <c r="H49" s="114"/>
      <c r="I49" s="114"/>
      <c r="J49" s="114"/>
      <c r="K49" s="114"/>
      <c r="L49" s="114"/>
      <c r="M49" s="114"/>
      <c r="N49" s="114"/>
      <c r="O49" s="114"/>
      <c r="P49" s="114"/>
      <c r="Q49" s="114"/>
      <c r="R49" s="114"/>
      <c r="S49" s="114"/>
      <c r="T49" s="114"/>
      <c r="U49" s="48"/>
      <c r="V49" s="48"/>
      <c r="W49" s="48"/>
      <c r="X49" s="48"/>
      <c r="Y49" s="48"/>
      <c r="Z49" s="48"/>
      <c r="AA49" s="48"/>
      <c r="AB49" s="48"/>
      <c r="AC49" s="48"/>
    </row>
    <row r="50" spans="2:29" ht="15.75" customHeight="1">
      <c r="B50" s="110" t="str">
        <f>VLOOKUP("B017",TLang[[Clave]:[pt]],LANG!$A$1)</f>
        <v>Form a working team that includes professionals with responsibilities for each component and that can work jointly to ensure that the prehospital emergency medical service can provide an integrated response that is aligned and coordinated with the health authorities in charge of the response to COVID-19.</v>
      </c>
      <c r="C50" s="110"/>
      <c r="D50" s="110"/>
      <c r="E50" s="110"/>
      <c r="F50" s="110"/>
      <c r="G50" s="110"/>
      <c r="H50" s="110"/>
      <c r="I50" s="110"/>
      <c r="J50" s="110"/>
      <c r="K50" s="110"/>
      <c r="L50" s="110"/>
      <c r="M50" s="110"/>
      <c r="N50" s="110"/>
      <c r="O50" s="110"/>
      <c r="P50" s="110"/>
      <c r="Q50" s="110"/>
      <c r="R50" s="110"/>
      <c r="S50" s="110"/>
      <c r="T50" s="110"/>
      <c r="U50" s="48"/>
      <c r="V50" s="48"/>
      <c r="W50" s="48"/>
      <c r="X50" s="48"/>
      <c r="Y50" s="48"/>
      <c r="Z50" s="48"/>
      <c r="AA50" s="48"/>
      <c r="AB50" s="48"/>
      <c r="AC50" s="48"/>
    </row>
    <row r="51" spans="2:29">
      <c r="B51" s="110"/>
      <c r="C51" s="110"/>
      <c r="D51" s="110"/>
      <c r="E51" s="110"/>
      <c r="F51" s="110"/>
      <c r="G51" s="110"/>
      <c r="H51" s="110"/>
      <c r="I51" s="110"/>
      <c r="J51" s="110"/>
      <c r="K51" s="110"/>
      <c r="L51" s="110"/>
      <c r="M51" s="110"/>
      <c r="N51" s="110"/>
      <c r="O51" s="110"/>
      <c r="P51" s="110"/>
      <c r="Q51" s="110"/>
      <c r="R51" s="110"/>
      <c r="S51" s="110"/>
      <c r="T51" s="110"/>
      <c r="U51" s="48"/>
      <c r="V51" s="48"/>
      <c r="W51" s="48"/>
      <c r="X51" s="48"/>
      <c r="Y51" s="48"/>
      <c r="Z51" s="48"/>
      <c r="AA51" s="48"/>
      <c r="AB51" s="48"/>
      <c r="AC51" s="48"/>
    </row>
    <row r="52" spans="2:29">
      <c r="B52" s="110"/>
      <c r="C52" s="110"/>
      <c r="D52" s="110"/>
      <c r="E52" s="110"/>
      <c r="F52" s="110"/>
      <c r="G52" s="110"/>
      <c r="H52" s="110"/>
      <c r="I52" s="110"/>
      <c r="J52" s="110"/>
      <c r="K52" s="110"/>
      <c r="L52" s="110"/>
      <c r="M52" s="110"/>
      <c r="N52" s="110"/>
      <c r="O52" s="110"/>
      <c r="P52" s="110"/>
      <c r="Q52" s="110"/>
      <c r="R52" s="110"/>
      <c r="S52" s="110"/>
      <c r="T52" s="110"/>
      <c r="U52" s="48"/>
      <c r="V52" s="48"/>
      <c r="W52" s="48"/>
      <c r="X52" s="48"/>
      <c r="Y52" s="48"/>
      <c r="Z52" s="48"/>
      <c r="AA52" s="48"/>
      <c r="AB52" s="48"/>
      <c r="AC52" s="48"/>
    </row>
    <row r="53" spans="2:29">
      <c r="B53" s="110"/>
      <c r="C53" s="110"/>
      <c r="D53" s="110"/>
      <c r="E53" s="110"/>
      <c r="F53" s="110"/>
      <c r="G53" s="110"/>
      <c r="H53" s="110"/>
      <c r="I53" s="110"/>
      <c r="J53" s="110"/>
      <c r="K53" s="110"/>
      <c r="L53" s="110"/>
      <c r="M53" s="110"/>
      <c r="N53" s="110"/>
      <c r="O53" s="110"/>
      <c r="P53" s="110"/>
      <c r="Q53" s="110"/>
      <c r="R53" s="110"/>
      <c r="S53" s="110"/>
      <c r="T53" s="110"/>
      <c r="U53" s="48"/>
      <c r="V53" s="48"/>
      <c r="W53" s="48"/>
      <c r="X53" s="48"/>
      <c r="Y53" s="48"/>
      <c r="Z53" s="48"/>
      <c r="AA53" s="48"/>
      <c r="AB53" s="48"/>
      <c r="AC53" s="48"/>
    </row>
    <row r="54" spans="2:29" s="91" customFormat="1" ht="12">
      <c r="B54" s="99"/>
      <c r="C54" s="99"/>
      <c r="D54" s="99"/>
      <c r="E54" s="99"/>
      <c r="F54" s="99"/>
      <c r="G54" s="99"/>
      <c r="H54" s="99"/>
      <c r="I54" s="99"/>
      <c r="J54" s="99"/>
      <c r="K54" s="99"/>
      <c r="L54" s="99"/>
      <c r="M54" s="99"/>
      <c r="N54" s="99"/>
      <c r="O54" s="99"/>
      <c r="P54" s="99"/>
      <c r="Q54" s="99"/>
      <c r="R54" s="99"/>
      <c r="S54" s="99"/>
      <c r="T54" s="99"/>
      <c r="U54" s="95"/>
      <c r="V54" s="95"/>
      <c r="W54" s="95"/>
      <c r="X54" s="95"/>
      <c r="Y54" s="95"/>
      <c r="Z54" s="95"/>
      <c r="AA54" s="95"/>
      <c r="AB54" s="95"/>
      <c r="AC54" s="95"/>
    </row>
    <row r="55" spans="2:29">
      <c r="B55" s="114" t="str">
        <f>VLOOKUP("B018",TLang[[Clave]:[pt]],LANG!$A$1)</f>
        <v>Step 4.</v>
      </c>
      <c r="C55" s="114"/>
      <c r="D55" s="114"/>
      <c r="E55" s="114"/>
      <c r="F55" s="114"/>
      <c r="G55" s="114"/>
      <c r="H55" s="114"/>
      <c r="I55" s="114"/>
      <c r="J55" s="114"/>
      <c r="K55" s="114"/>
      <c r="L55" s="114"/>
      <c r="M55" s="114"/>
      <c r="N55" s="114"/>
      <c r="O55" s="114"/>
      <c r="P55" s="114"/>
      <c r="Q55" s="114"/>
      <c r="R55" s="114"/>
      <c r="S55" s="114"/>
      <c r="T55" s="114"/>
      <c r="U55" s="48"/>
      <c r="V55" s="48"/>
      <c r="W55" s="48"/>
      <c r="X55" s="48"/>
      <c r="Y55" s="48"/>
      <c r="Z55" s="48"/>
      <c r="AA55" s="48"/>
      <c r="AB55" s="48"/>
      <c r="AC55" s="48"/>
    </row>
    <row r="56" spans="2:29">
      <c r="B56" s="110" t="str">
        <f>VLOOKUP("B019",TLang[[Clave]:[pt]],LANG!$A$1)</f>
        <v>Notify the head of the EMS of the priority areas to intervene in accordance with the automatically generated graphic report.</v>
      </c>
      <c r="C56" s="110"/>
      <c r="D56" s="110"/>
      <c r="E56" s="110"/>
      <c r="F56" s="110"/>
      <c r="G56" s="110"/>
      <c r="H56" s="110"/>
      <c r="I56" s="110"/>
      <c r="J56" s="110"/>
      <c r="K56" s="110"/>
      <c r="L56" s="110"/>
      <c r="M56" s="110"/>
      <c r="N56" s="110"/>
      <c r="O56" s="110"/>
      <c r="P56" s="110"/>
      <c r="Q56" s="110"/>
      <c r="R56" s="110"/>
      <c r="S56" s="110"/>
      <c r="T56" s="110"/>
      <c r="U56" s="48"/>
      <c r="V56" s="48"/>
      <c r="W56" s="48"/>
      <c r="X56" s="48"/>
      <c r="Y56" s="48"/>
      <c r="Z56" s="48"/>
      <c r="AA56" s="48"/>
      <c r="AB56" s="48"/>
      <c r="AC56" s="48"/>
    </row>
    <row r="57" spans="2:29">
      <c r="B57" s="110"/>
      <c r="C57" s="110"/>
      <c r="D57" s="110"/>
      <c r="E57" s="110"/>
      <c r="F57" s="110"/>
      <c r="G57" s="110"/>
      <c r="H57" s="110"/>
      <c r="I57" s="110"/>
      <c r="J57" s="110"/>
      <c r="K57" s="110"/>
      <c r="L57" s="110"/>
      <c r="M57" s="110"/>
      <c r="N57" s="110"/>
      <c r="O57" s="110"/>
      <c r="P57" s="110"/>
      <c r="Q57" s="110"/>
      <c r="R57" s="110"/>
      <c r="S57" s="110"/>
      <c r="T57" s="110"/>
      <c r="U57" s="48"/>
      <c r="V57" s="48"/>
      <c r="W57" s="48"/>
      <c r="X57" s="48"/>
      <c r="Y57" s="48"/>
      <c r="Z57" s="48"/>
      <c r="AA57" s="48"/>
      <c r="AB57" s="48"/>
      <c r="AC57" s="48"/>
    </row>
    <row r="58" spans="2:29" ht="15.75" customHeight="1">
      <c r="B58" s="110"/>
      <c r="C58" s="110"/>
      <c r="D58" s="110"/>
      <c r="E58" s="110"/>
      <c r="F58" s="110"/>
      <c r="G58" s="110"/>
      <c r="H58" s="110"/>
      <c r="I58" s="110"/>
      <c r="J58" s="110"/>
      <c r="K58" s="110"/>
      <c r="L58" s="110"/>
      <c r="M58" s="110"/>
      <c r="N58" s="110"/>
      <c r="O58" s="110"/>
      <c r="P58" s="110"/>
      <c r="Q58" s="110"/>
      <c r="R58" s="110"/>
      <c r="S58" s="110"/>
      <c r="T58" s="110"/>
      <c r="U58" s="48"/>
      <c r="V58" s="48"/>
      <c r="W58" s="48"/>
      <c r="X58" s="48"/>
      <c r="Y58" s="48"/>
      <c r="Z58" s="48"/>
      <c r="AA58" s="48"/>
      <c r="AB58" s="48"/>
      <c r="AC58" s="48"/>
    </row>
    <row r="59" spans="2:29">
      <c r="B59" s="110"/>
      <c r="C59" s="110"/>
      <c r="D59" s="110"/>
      <c r="E59" s="110"/>
      <c r="F59" s="110"/>
      <c r="G59" s="110"/>
      <c r="H59" s="110"/>
      <c r="I59" s="110"/>
      <c r="J59" s="110"/>
      <c r="K59" s="110"/>
      <c r="L59" s="110"/>
      <c r="M59" s="110"/>
      <c r="N59" s="110"/>
      <c r="O59" s="110"/>
      <c r="P59" s="110"/>
      <c r="Q59" s="110"/>
      <c r="R59" s="110"/>
      <c r="S59" s="110"/>
      <c r="T59" s="110"/>
      <c r="U59" s="48"/>
      <c r="V59" s="48"/>
      <c r="W59" s="48"/>
      <c r="X59" s="48"/>
      <c r="Y59" s="48"/>
      <c r="Z59" s="48"/>
      <c r="AA59" s="48"/>
      <c r="AB59" s="48"/>
      <c r="AC59" s="48"/>
    </row>
    <row r="60" spans="2:29" s="91" customFormat="1" ht="12">
      <c r="B60" s="97"/>
      <c r="C60" s="97"/>
      <c r="D60" s="97"/>
      <c r="E60" s="97"/>
      <c r="F60" s="97"/>
      <c r="G60" s="97"/>
      <c r="H60" s="97"/>
      <c r="I60" s="97"/>
      <c r="J60" s="97"/>
      <c r="K60" s="97"/>
      <c r="L60" s="97"/>
      <c r="M60" s="97"/>
      <c r="N60" s="97"/>
      <c r="O60" s="97"/>
      <c r="P60" s="97"/>
      <c r="Q60" s="97"/>
      <c r="R60" s="97"/>
      <c r="S60" s="97"/>
      <c r="T60" s="97"/>
      <c r="U60" s="95"/>
      <c r="V60" s="95"/>
      <c r="W60" s="95"/>
      <c r="X60" s="95"/>
      <c r="Y60" s="95"/>
      <c r="Z60" s="95"/>
      <c r="AA60" s="95"/>
      <c r="AB60" s="95"/>
      <c r="AC60" s="95"/>
    </row>
    <row r="61" spans="2:29">
      <c r="B61" s="109" t="str">
        <f>VLOOKUP("B026",TLang[[Clave]:[pt]],LANG!$A$1)</f>
        <v>* The result expressed as a percentage is only a reference and does not reflect the real capacity of the pre-hospital emegrency medical service for the response of COVID-19</v>
      </c>
      <c r="C61" s="109"/>
      <c r="D61" s="109"/>
      <c r="E61" s="109"/>
      <c r="F61" s="109"/>
      <c r="G61" s="109"/>
      <c r="H61" s="109"/>
      <c r="I61" s="109"/>
      <c r="J61" s="109"/>
      <c r="K61" s="109"/>
      <c r="L61" s="109"/>
      <c r="M61" s="109"/>
      <c r="N61" s="109"/>
      <c r="O61" s="109"/>
      <c r="P61" s="109"/>
      <c r="Q61" s="109"/>
      <c r="R61" s="109"/>
      <c r="S61" s="109"/>
      <c r="T61" s="109"/>
      <c r="U61" s="48"/>
      <c r="V61" s="48"/>
      <c r="W61" s="48"/>
      <c r="X61" s="48"/>
      <c r="Y61" s="48"/>
      <c r="Z61" s="48"/>
      <c r="AA61" s="48"/>
      <c r="AB61" s="48"/>
      <c r="AC61" s="48"/>
    </row>
    <row r="62" spans="2:29">
      <c r="B62" s="109"/>
      <c r="C62" s="109"/>
      <c r="D62" s="109"/>
      <c r="E62" s="109"/>
      <c r="F62" s="109"/>
      <c r="G62" s="109"/>
      <c r="H62" s="109"/>
      <c r="I62" s="109"/>
      <c r="J62" s="109"/>
      <c r="K62" s="109"/>
      <c r="L62" s="109"/>
      <c r="M62" s="109"/>
      <c r="N62" s="109"/>
      <c r="O62" s="109"/>
      <c r="P62" s="109"/>
      <c r="Q62" s="109"/>
      <c r="R62" s="109"/>
      <c r="S62" s="109"/>
      <c r="T62" s="109"/>
      <c r="U62" s="48"/>
      <c r="V62" s="48"/>
      <c r="W62" s="48"/>
      <c r="X62" s="48"/>
      <c r="Y62" s="48"/>
      <c r="Z62" s="48"/>
      <c r="AA62" s="48"/>
      <c r="AB62" s="48"/>
      <c r="AC62" s="48"/>
    </row>
    <row r="63" spans="2:29">
      <c r="B63" s="109"/>
      <c r="C63" s="109"/>
      <c r="D63" s="109"/>
      <c r="E63" s="109"/>
      <c r="F63" s="109"/>
      <c r="G63" s="109"/>
      <c r="H63" s="109"/>
      <c r="I63" s="109"/>
      <c r="J63" s="109"/>
      <c r="K63" s="109"/>
      <c r="L63" s="109"/>
      <c r="M63" s="109"/>
      <c r="N63" s="109"/>
      <c r="O63" s="109"/>
      <c r="P63" s="109"/>
      <c r="Q63" s="109"/>
      <c r="R63" s="109"/>
      <c r="S63" s="109"/>
      <c r="T63" s="109"/>
      <c r="U63" s="48"/>
      <c r="V63" s="48"/>
      <c r="W63" s="48"/>
      <c r="X63" s="48"/>
      <c r="Y63" s="48"/>
      <c r="Z63" s="48"/>
      <c r="AA63" s="48"/>
      <c r="AB63" s="48"/>
      <c r="AC63" s="48"/>
    </row>
    <row r="64" spans="2:29" ht="29">
      <c r="B64" s="49"/>
      <c r="C64" s="49"/>
      <c r="D64" s="49"/>
      <c r="E64" s="49"/>
      <c r="F64" s="49"/>
      <c r="G64" s="49"/>
      <c r="H64" s="49"/>
      <c r="I64" s="49"/>
      <c r="J64" s="49"/>
      <c r="K64" s="49"/>
      <c r="L64" s="49"/>
      <c r="M64" s="49"/>
      <c r="N64" s="49"/>
      <c r="O64" s="49"/>
      <c r="P64" s="49"/>
      <c r="Q64" s="49"/>
      <c r="R64" s="49"/>
      <c r="S64" s="49"/>
      <c r="T64" s="48"/>
      <c r="U64" s="48"/>
      <c r="V64" s="48"/>
      <c r="W64" s="48"/>
      <c r="X64" s="48"/>
      <c r="Y64" s="48"/>
      <c r="Z64" s="48"/>
      <c r="AA64" s="48"/>
      <c r="AB64" s="48"/>
      <c r="AC64" s="48"/>
    </row>
  </sheetData>
  <sheetProtection algorithmName="SHA-512" hashValue="Zz9ST6m2pjvHmkTDRuEXsvlctG0vhvX7VO4PcUcH757rAZ+yM4n24sGhikjiDTXclOlyY58e4oZD3O7V4eXr8A==" saltValue="Qrv1LnKvQqepITOl2FM++A==" spinCount="100000" sheet="1" objects="1" scenarios="1" selectLockedCells="1"/>
  <mergeCells count="25">
    <mergeCell ref="B27:T27"/>
    <mergeCell ref="B28:T32"/>
    <mergeCell ref="B2:O2"/>
    <mergeCell ref="P2:T2"/>
    <mergeCell ref="B9:T9"/>
    <mergeCell ref="B25:T25"/>
    <mergeCell ref="B11:T11"/>
    <mergeCell ref="B17:T17"/>
    <mergeCell ref="B18:T23"/>
    <mergeCell ref="B12:T15"/>
    <mergeCell ref="B5:O7"/>
    <mergeCell ref="B34:T34"/>
    <mergeCell ref="B35:T38"/>
    <mergeCell ref="B41:E42"/>
    <mergeCell ref="F41:T42"/>
    <mergeCell ref="B43:E44"/>
    <mergeCell ref="F43:T44"/>
    <mergeCell ref="B61:T63"/>
    <mergeCell ref="B56:T59"/>
    <mergeCell ref="B40:T40"/>
    <mergeCell ref="B45:E46"/>
    <mergeCell ref="F45:T46"/>
    <mergeCell ref="B49:T49"/>
    <mergeCell ref="B50:T53"/>
    <mergeCell ref="B55:T55"/>
  </mergeCells>
  <pageMargins left="0.25" right="0.25" top="0.31" bottom="0.3" header="0.3" footer="0.3"/>
  <pageSetup scale="91" fitToHeight="0" orientation="portrait" r:id="rId1"/>
  <rowBreaks count="1" manualBreakCount="1">
    <brk id="46" max="19"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LANG!$A$6:$A$7</xm:f>
          </x14:formula1>
          <xm:sqref>P2:T2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tabColor theme="8" tint="0.39997558519241921"/>
    <pageSetUpPr fitToPage="1"/>
  </sheetPr>
  <dimension ref="B1:CE102"/>
  <sheetViews>
    <sheetView showGridLines="0" showRowColHeaders="0" zoomScale="85" zoomScaleNormal="85" zoomScaleSheetLayoutView="100" workbookViewId="0">
      <selection activeCell="L9" sqref="L9:AF9"/>
    </sheetView>
  </sheetViews>
  <sheetFormatPr baseColWidth="10" defaultColWidth="4.6640625" defaultRowHeight="15"/>
  <cols>
    <col min="33" max="33" width="4.6640625" style="79"/>
    <col min="34" max="34" width="0" style="80" hidden="1" customWidth="1"/>
    <col min="35" max="83" width="4.6640625" style="81"/>
  </cols>
  <sheetData>
    <row r="1" spans="2:83" ht="15" customHeight="1">
      <c r="B1" s="130" t="str">
        <f>VLOOKUP("G001",TLang[[Clave]:[pt]],LANG!$A$1)</f>
        <v>Prehospital Emergency Medical Service Readiness Checklist for COVID-19</v>
      </c>
      <c r="C1" s="130"/>
      <c r="D1" s="130"/>
      <c r="E1" s="130"/>
      <c r="F1" s="130"/>
      <c r="G1" s="130"/>
      <c r="H1" s="130"/>
      <c r="I1" s="130"/>
      <c r="J1" s="130"/>
      <c r="K1" s="130"/>
      <c r="L1" s="130"/>
      <c r="M1" s="130"/>
      <c r="N1" s="130"/>
      <c r="O1" s="130"/>
      <c r="P1" s="130"/>
      <c r="Q1" s="130"/>
      <c r="R1" s="130"/>
      <c r="S1" s="130"/>
      <c r="T1" s="130"/>
      <c r="U1" s="130"/>
      <c r="V1" s="130"/>
      <c r="W1" s="130"/>
      <c r="X1" s="130"/>
      <c r="Y1" s="130"/>
      <c r="Z1" s="130"/>
      <c r="AA1" s="107"/>
      <c r="AB1" s="107"/>
      <c r="AC1" s="107"/>
      <c r="AD1" s="107"/>
      <c r="AE1" s="107"/>
      <c r="AF1" s="107"/>
    </row>
    <row r="2" spans="2:83" ht="15" customHeight="1">
      <c r="B2" s="130"/>
      <c r="C2" s="130"/>
      <c r="D2" s="130"/>
      <c r="E2" s="130"/>
      <c r="F2" s="130"/>
      <c r="G2" s="130"/>
      <c r="H2" s="130"/>
      <c r="I2" s="130"/>
      <c r="J2" s="130"/>
      <c r="K2" s="130"/>
      <c r="L2" s="130"/>
      <c r="M2" s="130"/>
      <c r="N2" s="130"/>
      <c r="O2" s="130"/>
      <c r="P2" s="130"/>
      <c r="Q2" s="130"/>
      <c r="R2" s="130"/>
      <c r="S2" s="130"/>
      <c r="T2" s="130"/>
      <c r="U2" s="130"/>
      <c r="V2" s="130"/>
      <c r="W2" s="130"/>
      <c r="X2" s="130"/>
      <c r="Y2" s="130"/>
      <c r="Z2" s="130"/>
      <c r="AA2" s="107"/>
      <c r="AB2" s="107"/>
      <c r="AC2" s="107"/>
      <c r="AD2" s="107"/>
      <c r="AE2" s="107"/>
      <c r="AF2" s="107"/>
    </row>
    <row r="3" spans="2:83" ht="15" customHeight="1">
      <c r="B3" s="130"/>
      <c r="C3" s="130"/>
      <c r="D3" s="130"/>
      <c r="E3" s="130"/>
      <c r="F3" s="130"/>
      <c r="G3" s="130"/>
      <c r="H3" s="130"/>
      <c r="I3" s="130"/>
      <c r="J3" s="130"/>
      <c r="K3" s="130"/>
      <c r="L3" s="130"/>
      <c r="M3" s="130"/>
      <c r="N3" s="130"/>
      <c r="O3" s="130"/>
      <c r="P3" s="130"/>
      <c r="Q3" s="130"/>
      <c r="R3" s="130"/>
      <c r="S3" s="130"/>
      <c r="T3" s="130"/>
      <c r="U3" s="130"/>
      <c r="V3" s="130"/>
      <c r="W3" s="130"/>
      <c r="X3" s="130"/>
      <c r="Y3" s="130"/>
      <c r="Z3" s="130"/>
      <c r="AA3" s="107"/>
      <c r="AB3" s="107"/>
      <c r="AC3" s="107"/>
      <c r="AD3" s="107"/>
      <c r="AE3" s="107"/>
      <c r="AF3" s="107"/>
    </row>
    <row r="4" spans="2:83" ht="18.75" customHeight="1">
      <c r="B4" s="130"/>
      <c r="C4" s="130"/>
      <c r="D4" s="130"/>
      <c r="E4" s="130"/>
      <c r="F4" s="130"/>
      <c r="G4" s="130"/>
      <c r="H4" s="130"/>
      <c r="I4" s="130"/>
      <c r="J4" s="130"/>
      <c r="K4" s="130"/>
      <c r="L4" s="130"/>
      <c r="M4" s="130"/>
      <c r="N4" s="130"/>
      <c r="O4" s="130"/>
      <c r="P4" s="130"/>
      <c r="Q4" s="130"/>
      <c r="R4" s="130"/>
      <c r="S4" s="130"/>
      <c r="T4" s="130"/>
      <c r="U4" s="130"/>
      <c r="V4" s="130"/>
      <c r="W4" s="130"/>
      <c r="X4" s="130"/>
      <c r="Y4" s="130"/>
      <c r="Z4" s="130"/>
      <c r="AA4" s="107"/>
      <c r="AB4" s="107"/>
      <c r="AC4" s="107"/>
      <c r="AD4" s="107"/>
      <c r="AE4" s="107"/>
      <c r="AF4" s="107"/>
    </row>
    <row r="5" spans="2:83">
      <c r="B5" s="147" t="str">
        <f>VLOOKUP("G002",TLang[[Clave]:[pt]],LANG!$A$1)</f>
        <v>Interim document - Version 2.2 (March 02, 2020)</v>
      </c>
      <c r="C5" s="147"/>
      <c r="D5" s="147"/>
      <c r="E5" s="147"/>
      <c r="F5" s="147"/>
      <c r="G5" s="147"/>
      <c r="H5" s="147"/>
      <c r="I5" s="147"/>
      <c r="J5" s="147"/>
      <c r="K5" s="147"/>
      <c r="L5" s="147"/>
      <c r="M5" s="147"/>
      <c r="N5" s="147"/>
      <c r="O5" s="147"/>
      <c r="P5" s="147"/>
      <c r="Q5" s="147"/>
      <c r="R5" s="147"/>
      <c r="S5" s="147"/>
      <c r="T5" s="147"/>
      <c r="U5" s="147"/>
      <c r="V5" s="147"/>
      <c r="W5" s="147"/>
      <c r="X5" s="147"/>
      <c r="Y5" s="147"/>
      <c r="Z5" s="147"/>
      <c r="AA5" s="147"/>
      <c r="AB5" s="147"/>
      <c r="AC5" s="147"/>
      <c r="AD5" s="147"/>
      <c r="AE5" s="147"/>
      <c r="AF5" s="147"/>
    </row>
    <row r="6" spans="2:83">
      <c r="B6" s="164"/>
      <c r="C6" s="164"/>
      <c r="D6" s="164"/>
      <c r="E6" s="164"/>
      <c r="F6" s="164"/>
      <c r="G6" s="164"/>
      <c r="H6" s="164"/>
      <c r="I6" s="164"/>
      <c r="J6" s="164"/>
      <c r="K6" s="164"/>
      <c r="L6" s="164"/>
      <c r="M6" s="164"/>
      <c r="N6" s="164"/>
      <c r="O6" s="164"/>
      <c r="P6" s="164"/>
      <c r="Q6" s="164"/>
      <c r="R6" s="164"/>
      <c r="S6" s="164"/>
      <c r="T6" s="164"/>
      <c r="U6" s="164"/>
      <c r="V6" s="164"/>
      <c r="W6" s="164"/>
      <c r="X6" s="164"/>
      <c r="Y6" s="164"/>
      <c r="Z6" s="164"/>
      <c r="AA6" s="164"/>
      <c r="AB6" s="164"/>
      <c r="AC6" s="164"/>
      <c r="AD6" s="164"/>
      <c r="AE6" s="164"/>
      <c r="AF6" s="164"/>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row>
    <row r="7" spans="2:83" s="2" customFormat="1" ht="6" customHeight="1">
      <c r="B7" s="61"/>
      <c r="C7" s="67"/>
      <c r="D7" s="68"/>
      <c r="E7" s="68"/>
      <c r="F7" s="68"/>
      <c r="G7" s="68"/>
      <c r="H7" s="68"/>
      <c r="I7" s="68"/>
      <c r="J7" s="68"/>
      <c r="K7" s="68"/>
      <c r="L7" s="68"/>
      <c r="M7" s="68"/>
      <c r="N7" s="68"/>
      <c r="O7" s="68"/>
      <c r="P7" s="68"/>
      <c r="Q7" s="68"/>
      <c r="R7" s="68"/>
      <c r="S7" s="68"/>
      <c r="T7" s="68"/>
      <c r="U7" s="68"/>
      <c r="V7" s="68"/>
      <c r="W7" s="68"/>
      <c r="X7" s="68"/>
      <c r="Y7" s="68"/>
      <c r="Z7" s="68"/>
      <c r="AA7" s="68"/>
      <c r="AB7" s="68"/>
      <c r="AC7" s="68"/>
      <c r="AD7" s="68"/>
      <c r="AE7" s="68"/>
      <c r="AF7" s="69"/>
      <c r="AG7" s="83"/>
      <c r="AH7" s="84"/>
      <c r="AI7" s="85"/>
      <c r="AJ7" s="86"/>
      <c r="AK7" s="86"/>
      <c r="AL7" s="86"/>
      <c r="AM7" s="86"/>
      <c r="AN7" s="86"/>
      <c r="AO7" s="86"/>
      <c r="AP7" s="86"/>
      <c r="AQ7" s="86"/>
      <c r="AR7" s="86"/>
      <c r="AS7" s="86"/>
      <c r="AT7" s="86"/>
      <c r="AU7" s="86"/>
      <c r="AV7" s="86"/>
      <c r="AW7" s="86"/>
      <c r="AX7" s="86"/>
      <c r="AY7" s="86"/>
      <c r="AZ7" s="86"/>
      <c r="BA7" s="86"/>
      <c r="BB7" s="86"/>
      <c r="BC7" s="86"/>
      <c r="BD7" s="86"/>
      <c r="BE7" s="86"/>
      <c r="BF7" s="86"/>
      <c r="BG7" s="86"/>
      <c r="BH7" s="86"/>
      <c r="BI7" s="86"/>
      <c r="BJ7" s="86"/>
      <c r="BK7" s="86"/>
      <c r="BL7" s="86"/>
      <c r="BM7" s="85"/>
      <c r="BN7" s="85"/>
      <c r="BO7" s="85"/>
      <c r="BP7" s="85"/>
      <c r="BQ7" s="85"/>
      <c r="BR7" s="85"/>
      <c r="BS7" s="85"/>
      <c r="BT7" s="85"/>
      <c r="BU7" s="85"/>
      <c r="BV7" s="85"/>
      <c r="BW7" s="85"/>
      <c r="BX7" s="85"/>
      <c r="BY7" s="85"/>
      <c r="BZ7" s="85"/>
      <c r="CA7" s="85"/>
      <c r="CB7" s="85"/>
      <c r="CC7" s="85"/>
      <c r="CD7" s="85"/>
      <c r="CE7" s="85"/>
    </row>
    <row r="8" spans="2:83" ht="15" customHeight="1">
      <c r="B8" s="131" t="str">
        <f>VLOOKUP("G003",TLang[[Clave]:[pt]],LANG!$A$1)</f>
        <v>Evaluation date:</v>
      </c>
      <c r="C8" s="132"/>
      <c r="D8" s="132"/>
      <c r="E8" s="132"/>
      <c r="F8" s="132"/>
      <c r="G8" s="144"/>
      <c r="H8" s="144"/>
      <c r="I8" s="144"/>
      <c r="J8" s="144"/>
      <c r="K8" s="144"/>
      <c r="L8" s="144"/>
      <c r="M8" s="144"/>
      <c r="N8" s="144"/>
      <c r="O8" s="144"/>
      <c r="P8" s="144"/>
      <c r="Q8" s="5"/>
      <c r="R8" s="133" t="str">
        <f>VLOOKUP("G004",TLang[[Clave]:[pt]],LANG!$A$1)</f>
        <v>Country:</v>
      </c>
      <c r="S8" s="133"/>
      <c r="T8" s="144"/>
      <c r="U8" s="144"/>
      <c r="V8" s="144"/>
      <c r="W8" s="144"/>
      <c r="X8" s="144"/>
      <c r="Y8" s="144"/>
      <c r="Z8" s="144"/>
      <c r="AA8" s="144"/>
      <c r="AB8" s="144"/>
      <c r="AC8" s="144"/>
      <c r="AD8" s="144"/>
      <c r="AE8" s="144"/>
      <c r="AF8" s="165"/>
      <c r="AJ8" s="82"/>
      <c r="AK8" s="82"/>
      <c r="AL8" s="82"/>
      <c r="AM8" s="82"/>
      <c r="AN8" s="82"/>
      <c r="AO8" s="82"/>
      <c r="AP8" s="82"/>
      <c r="AQ8" s="82"/>
      <c r="AR8" s="82"/>
      <c r="AS8" s="82"/>
      <c r="AT8" s="82"/>
      <c r="AU8" s="82"/>
      <c r="AV8" s="82"/>
      <c r="AW8" s="82"/>
      <c r="AX8" s="82"/>
      <c r="AY8" s="82"/>
      <c r="AZ8" s="82"/>
      <c r="BA8" s="82"/>
      <c r="BB8" s="82"/>
      <c r="BC8" s="82"/>
      <c r="BD8" s="82"/>
      <c r="BE8" s="52"/>
      <c r="BF8" s="82"/>
      <c r="BG8" s="82"/>
      <c r="BH8" s="82"/>
      <c r="BI8" s="82"/>
      <c r="BJ8" s="82"/>
      <c r="BK8" s="82"/>
      <c r="BL8" s="82"/>
    </row>
    <row r="9" spans="2:83">
      <c r="B9" s="131" t="str">
        <f>VLOOKUP("G005",TLang[[Clave]:[pt]],LANG!$A$1)</f>
        <v>Name of department/organization:</v>
      </c>
      <c r="C9" s="132"/>
      <c r="D9" s="132"/>
      <c r="E9" s="132"/>
      <c r="F9" s="132"/>
      <c r="G9" s="132"/>
      <c r="H9" s="132"/>
      <c r="I9" s="132"/>
      <c r="J9" s="132"/>
      <c r="K9" s="132"/>
      <c r="L9" s="144"/>
      <c r="M9" s="144"/>
      <c r="N9" s="144"/>
      <c r="O9" s="144"/>
      <c r="P9" s="144"/>
      <c r="Q9" s="144"/>
      <c r="R9" s="144"/>
      <c r="S9" s="144"/>
      <c r="T9" s="144"/>
      <c r="U9" s="144"/>
      <c r="V9" s="144"/>
      <c r="W9" s="144"/>
      <c r="X9" s="144"/>
      <c r="Y9" s="144"/>
      <c r="Z9" s="144"/>
      <c r="AA9" s="144"/>
      <c r="AB9" s="144"/>
      <c r="AC9" s="144"/>
      <c r="AD9" s="144"/>
      <c r="AE9" s="144"/>
      <c r="AF9" s="165"/>
      <c r="AJ9" s="82"/>
      <c r="AK9" s="82"/>
      <c r="AL9" s="82"/>
      <c r="AM9" s="82"/>
      <c r="AN9" s="82"/>
      <c r="AO9" s="82"/>
      <c r="AP9" s="82"/>
      <c r="AQ9" s="82"/>
      <c r="AR9" s="82"/>
      <c r="AS9" s="82"/>
      <c r="AT9" s="82"/>
      <c r="AU9" s="82"/>
      <c r="AV9" s="82"/>
      <c r="AW9" s="82"/>
      <c r="AX9" s="82"/>
      <c r="AY9" s="82"/>
      <c r="AZ9" s="82"/>
      <c r="BA9" s="82"/>
      <c r="BB9" s="82"/>
      <c r="BC9" s="82"/>
      <c r="BD9" s="82"/>
      <c r="BE9" s="82"/>
      <c r="BF9" s="82"/>
      <c r="BG9" s="82"/>
      <c r="BH9" s="82"/>
      <c r="BI9" s="82"/>
      <c r="BJ9" s="82"/>
      <c r="BK9" s="82"/>
      <c r="BL9" s="87"/>
    </row>
    <row r="10" spans="2:83">
      <c r="B10" s="131" t="str">
        <f>VLOOKUP("G006",TLang[[Clave]:[pt]],LANG!$A$1)</f>
        <v>Type:</v>
      </c>
      <c r="C10" s="132"/>
      <c r="D10" s="132"/>
      <c r="E10" s="134"/>
      <c r="F10" s="134"/>
      <c r="G10" s="134"/>
      <c r="H10" s="134"/>
      <c r="I10" s="134"/>
      <c r="J10" s="5"/>
      <c r="K10" s="5"/>
      <c r="L10" s="133" t="str">
        <f>VLOOKUP("G007",TLang[[Clave]:[pt]],LANG!$A$1)</f>
        <v>Level:</v>
      </c>
      <c r="M10" s="133"/>
      <c r="N10" s="133"/>
      <c r="O10" s="134"/>
      <c r="P10" s="134"/>
      <c r="Q10" s="134"/>
      <c r="R10" s="134"/>
      <c r="S10" s="134"/>
      <c r="T10" s="5"/>
      <c r="U10" s="133" t="str">
        <f>VLOOKUP("G008",TLang[[Clave]:[pt]],LANG!$A$1)</f>
        <v>Indicate which:</v>
      </c>
      <c r="V10" s="133"/>
      <c r="W10" s="133"/>
      <c r="X10" s="134"/>
      <c r="Y10" s="134"/>
      <c r="Z10" s="134"/>
      <c r="AA10" s="134"/>
      <c r="AB10" s="134"/>
      <c r="AC10" s="134"/>
      <c r="AD10" s="134"/>
      <c r="AE10" s="134"/>
      <c r="AF10" s="145"/>
      <c r="AJ10" s="82"/>
      <c r="AK10" s="82"/>
      <c r="AL10" s="82"/>
      <c r="AM10" s="82"/>
      <c r="AN10" s="82"/>
      <c r="AO10" s="82"/>
      <c r="AP10" s="82"/>
      <c r="AQ10" s="82"/>
      <c r="AR10" s="82"/>
      <c r="AS10" s="82"/>
      <c r="AT10" s="82"/>
      <c r="AU10" s="82"/>
      <c r="AV10" s="82"/>
      <c r="AW10" s="82"/>
      <c r="AX10" s="82"/>
      <c r="AY10" s="82"/>
      <c r="AZ10" s="82"/>
      <c r="BA10" s="82"/>
      <c r="BB10" s="82"/>
      <c r="BC10" s="82"/>
      <c r="BD10" s="82"/>
      <c r="BE10" s="82"/>
      <c r="BF10" s="82"/>
      <c r="BG10" s="82"/>
      <c r="BH10" s="82"/>
      <c r="BI10" s="82"/>
      <c r="BJ10" s="82"/>
      <c r="BK10" s="82"/>
      <c r="BL10" s="87"/>
    </row>
    <row r="11" spans="2:83">
      <c r="B11" s="131" t="str">
        <f>VLOOKUP("G009",TLang[[Clave]:[pt]],LANG!$A$1)</f>
        <v>Emergency telephone number:</v>
      </c>
      <c r="C11" s="132"/>
      <c r="D11" s="132"/>
      <c r="E11" s="132"/>
      <c r="F11" s="132"/>
      <c r="G11" s="132"/>
      <c r="H11" s="144"/>
      <c r="I11" s="144"/>
      <c r="J11" s="144"/>
      <c r="K11" s="144"/>
      <c r="L11" s="144"/>
      <c r="M11" s="144"/>
      <c r="N11" s="144"/>
      <c r="O11" s="144"/>
      <c r="P11" s="144"/>
      <c r="Q11" s="133" t="str">
        <f>VLOOKUP("G010",TLang[[Clave]:[pt]],LANG!$A$1)</f>
        <v>Call management:</v>
      </c>
      <c r="R11" s="133"/>
      <c r="S11" s="133"/>
      <c r="T11" s="133"/>
      <c r="U11" s="133"/>
      <c r="V11" s="134"/>
      <c r="W11" s="134"/>
      <c r="X11" s="134"/>
      <c r="Y11" s="134"/>
      <c r="Z11" s="134"/>
      <c r="AA11" s="134"/>
      <c r="AB11" s="134"/>
      <c r="AC11" s="134"/>
      <c r="AD11" s="134"/>
      <c r="AE11" s="134"/>
      <c r="AF11" s="145"/>
      <c r="AJ11" s="82"/>
      <c r="AK11" s="82"/>
      <c r="AL11" s="82"/>
      <c r="AM11" s="82"/>
      <c r="AN11" s="82"/>
      <c r="AO11" s="82"/>
      <c r="AP11" s="82"/>
      <c r="AQ11" s="82"/>
      <c r="AR11" s="82"/>
      <c r="AS11" s="82"/>
      <c r="AT11" s="82"/>
      <c r="AU11" s="82"/>
      <c r="AV11" s="82"/>
      <c r="AW11" s="82"/>
      <c r="AX11" s="82"/>
      <c r="AY11" s="82"/>
      <c r="AZ11" s="82"/>
      <c r="BA11" s="82"/>
      <c r="BB11" s="82"/>
      <c r="BC11" s="82"/>
      <c r="BD11" s="82"/>
      <c r="BE11" s="82"/>
      <c r="BF11" s="82"/>
      <c r="BG11" s="82"/>
      <c r="BH11" s="82"/>
      <c r="BI11" s="82"/>
      <c r="BJ11" s="82"/>
      <c r="BK11" s="82"/>
      <c r="BL11" s="87"/>
    </row>
    <row r="12" spans="2:83" s="2" customFormat="1" ht="7">
      <c r="B12" s="63"/>
      <c r="C12" s="70"/>
      <c r="D12" s="71"/>
      <c r="E12" s="71"/>
      <c r="F12" s="71"/>
      <c r="G12" s="71"/>
      <c r="H12" s="71"/>
      <c r="I12" s="71"/>
      <c r="J12" s="71"/>
      <c r="K12" s="71"/>
      <c r="L12" s="71"/>
      <c r="M12" s="71"/>
      <c r="N12" s="71"/>
      <c r="O12" s="71"/>
      <c r="P12" s="71"/>
      <c r="Q12" s="71"/>
      <c r="R12" s="71"/>
      <c r="S12" s="71"/>
      <c r="T12" s="71"/>
      <c r="U12" s="71"/>
      <c r="V12" s="71"/>
      <c r="W12" s="71"/>
      <c r="X12" s="71"/>
      <c r="Y12" s="71"/>
      <c r="Z12" s="71"/>
      <c r="AA12" s="71"/>
      <c r="AB12" s="71"/>
      <c r="AC12" s="71"/>
      <c r="AD12" s="71"/>
      <c r="AE12" s="71"/>
      <c r="AF12" s="72"/>
      <c r="AG12" s="83"/>
      <c r="AH12" s="84"/>
      <c r="AI12" s="85"/>
      <c r="AJ12" s="86"/>
      <c r="AK12" s="86"/>
      <c r="AL12" s="86"/>
      <c r="AM12" s="86"/>
      <c r="AN12" s="86"/>
      <c r="AO12" s="86"/>
      <c r="AP12" s="86"/>
      <c r="AQ12" s="86"/>
      <c r="AR12" s="86"/>
      <c r="AS12" s="86"/>
      <c r="AT12" s="86"/>
      <c r="AU12" s="86"/>
      <c r="AV12" s="86"/>
      <c r="AW12" s="86"/>
      <c r="AX12" s="86"/>
      <c r="AY12" s="86"/>
      <c r="AZ12" s="86"/>
      <c r="BA12" s="86"/>
      <c r="BB12" s="86"/>
      <c r="BC12" s="86"/>
      <c r="BD12" s="86"/>
      <c r="BE12" s="86"/>
      <c r="BF12" s="86"/>
      <c r="BG12" s="86"/>
      <c r="BH12" s="86"/>
      <c r="BI12" s="86"/>
      <c r="BJ12" s="86"/>
      <c r="BK12" s="86"/>
      <c r="BL12" s="86"/>
      <c r="BM12" s="85"/>
      <c r="BN12" s="85"/>
      <c r="BO12" s="85"/>
      <c r="BP12" s="85"/>
      <c r="BQ12" s="85"/>
      <c r="BR12" s="85"/>
      <c r="BS12" s="85"/>
      <c r="BT12" s="85"/>
      <c r="BU12" s="85"/>
      <c r="BV12" s="85"/>
      <c r="BW12" s="85"/>
      <c r="BX12" s="85"/>
      <c r="BY12" s="85"/>
      <c r="BZ12" s="85"/>
      <c r="CA12" s="85"/>
      <c r="CB12" s="85"/>
      <c r="CC12" s="85"/>
      <c r="CD12" s="85"/>
      <c r="CE12" s="85"/>
    </row>
    <row r="13" spans="2:83" s="2" customFormat="1" ht="7">
      <c r="B13" s="64"/>
      <c r="C13" s="64"/>
      <c r="AG13" s="83"/>
      <c r="AH13" s="84"/>
      <c r="AI13" s="85"/>
      <c r="AJ13" s="86"/>
      <c r="AK13" s="86"/>
      <c r="AL13" s="86"/>
      <c r="AM13" s="86"/>
      <c r="AN13" s="86"/>
      <c r="AO13" s="86"/>
      <c r="AP13" s="86"/>
      <c r="AQ13" s="86"/>
      <c r="AR13" s="86"/>
      <c r="AS13" s="86"/>
      <c r="AT13" s="86"/>
      <c r="AU13" s="86"/>
      <c r="AV13" s="86"/>
      <c r="AW13" s="86"/>
      <c r="AX13" s="86"/>
      <c r="AY13" s="86"/>
      <c r="AZ13" s="86"/>
      <c r="BA13" s="86"/>
      <c r="BB13" s="86"/>
      <c r="BC13" s="86"/>
      <c r="BD13" s="86"/>
      <c r="BE13" s="86"/>
      <c r="BF13" s="86"/>
      <c r="BG13" s="86"/>
      <c r="BH13" s="86"/>
      <c r="BI13" s="86"/>
      <c r="BJ13" s="86"/>
      <c r="BK13" s="86"/>
      <c r="BL13" s="86"/>
      <c r="BM13" s="85"/>
      <c r="BN13" s="85"/>
      <c r="BO13" s="85"/>
      <c r="BP13" s="85"/>
      <c r="BQ13" s="85"/>
      <c r="BR13" s="85"/>
      <c r="BS13" s="85"/>
      <c r="BT13" s="85"/>
      <c r="BU13" s="85"/>
      <c r="BV13" s="85"/>
      <c r="BW13" s="85"/>
      <c r="BX13" s="85"/>
      <c r="BY13" s="85"/>
      <c r="BZ13" s="85"/>
      <c r="CA13" s="85"/>
      <c r="CB13" s="85"/>
      <c r="CC13" s="85"/>
      <c r="CD13" s="85"/>
      <c r="CE13" s="85"/>
    </row>
    <row r="14" spans="2:83" s="2" customFormat="1" ht="7">
      <c r="B14" s="61"/>
      <c r="C14" s="67"/>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9"/>
      <c r="AG14" s="83"/>
      <c r="AH14" s="84"/>
      <c r="AI14" s="85"/>
      <c r="AJ14" s="86"/>
      <c r="AK14" s="86"/>
      <c r="AL14" s="86"/>
      <c r="AM14" s="86"/>
      <c r="AN14" s="86"/>
      <c r="AO14" s="86"/>
      <c r="AP14" s="86"/>
      <c r="AQ14" s="86"/>
      <c r="AR14" s="86"/>
      <c r="AS14" s="86"/>
      <c r="AT14" s="86"/>
      <c r="AU14" s="86"/>
      <c r="AV14" s="86"/>
      <c r="AW14" s="86"/>
      <c r="AX14" s="86"/>
      <c r="AY14" s="86"/>
      <c r="AZ14" s="86"/>
      <c r="BA14" s="86"/>
      <c r="BB14" s="86"/>
      <c r="BC14" s="86"/>
      <c r="BD14" s="86"/>
      <c r="BE14" s="86"/>
      <c r="BF14" s="86"/>
      <c r="BG14" s="86"/>
      <c r="BH14" s="86"/>
      <c r="BI14" s="86"/>
      <c r="BJ14" s="86"/>
      <c r="BK14" s="86"/>
      <c r="BL14" s="86"/>
      <c r="BM14" s="85"/>
      <c r="BN14" s="85"/>
      <c r="BO14" s="85"/>
      <c r="BP14" s="85"/>
      <c r="BQ14" s="85"/>
      <c r="BR14" s="85"/>
      <c r="BS14" s="85"/>
      <c r="BT14" s="85"/>
      <c r="BU14" s="85"/>
      <c r="BV14" s="85"/>
      <c r="BW14" s="85"/>
      <c r="BX14" s="85"/>
      <c r="BY14" s="85"/>
      <c r="BZ14" s="85"/>
      <c r="CA14" s="85"/>
      <c r="CB14" s="85"/>
      <c r="CC14" s="85"/>
      <c r="CD14" s="85"/>
      <c r="CE14" s="85"/>
    </row>
    <row r="15" spans="2:83">
      <c r="B15" s="131" t="str">
        <f>VLOOKUP("G011",TLang[[Clave]:[pt]],LANG!$A$1)</f>
        <v>Mobile resources:</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132"/>
      <c r="AD15" s="132"/>
      <c r="AE15" s="132"/>
      <c r="AF15" s="151"/>
      <c r="AJ15" s="82"/>
      <c r="AK15" s="82"/>
      <c r="AL15" s="82"/>
      <c r="AM15" s="82"/>
      <c r="AN15" s="82"/>
      <c r="AO15" s="82"/>
      <c r="AP15" s="82"/>
      <c r="AQ15" s="82"/>
      <c r="AR15" s="82"/>
      <c r="AS15" s="82"/>
      <c r="AT15" s="82"/>
      <c r="AU15" s="82"/>
      <c r="AV15" s="82"/>
      <c r="AW15" s="82"/>
      <c r="AX15" s="82"/>
      <c r="AY15" s="82"/>
      <c r="AZ15" s="82"/>
      <c r="BA15" s="82"/>
      <c r="BB15" s="82"/>
      <c r="BC15" s="82"/>
      <c r="BD15" s="82"/>
      <c r="BE15" s="82"/>
      <c r="BF15" s="82"/>
      <c r="BG15" s="82"/>
      <c r="BH15" s="82"/>
      <c r="BI15" s="82"/>
      <c r="BJ15" s="82"/>
      <c r="BK15" s="82"/>
      <c r="BL15" s="82"/>
    </row>
    <row r="16" spans="2:83">
      <c r="B16" s="32"/>
      <c r="C16" s="132" t="str">
        <f>VLOOKUP("G012",TLang[[Clave]:[pt]],LANG!$A$1)</f>
        <v xml:space="preserve">Non-urgent transport vehicles </v>
      </c>
      <c r="D16" s="132"/>
      <c r="E16" s="132"/>
      <c r="F16" s="132"/>
      <c r="G16" s="132"/>
      <c r="H16" s="132"/>
      <c r="I16" s="132"/>
      <c r="J16" s="132" t="str">
        <f>VLOOKUP("G019",TLang[[Clave]:[pt]],LANG!$A$1)</f>
        <v>(number:</v>
      </c>
      <c r="K16" s="132"/>
      <c r="L16" s="144"/>
      <c r="M16" s="144"/>
      <c r="N16" s="51" t="s">
        <v>37</v>
      </c>
      <c r="O16" s="5"/>
      <c r="P16" s="5"/>
      <c r="Q16" s="5"/>
      <c r="R16" s="5"/>
      <c r="S16" s="5"/>
      <c r="T16" s="5"/>
      <c r="U16" s="5"/>
      <c r="V16" s="5"/>
      <c r="W16" s="5"/>
      <c r="X16" s="5"/>
      <c r="Y16" s="5"/>
      <c r="Z16" s="5"/>
      <c r="AA16" s="5"/>
      <c r="AB16" s="5"/>
      <c r="AC16" s="5"/>
      <c r="AD16" s="5"/>
      <c r="AE16" s="5"/>
      <c r="AF16" s="45"/>
      <c r="AJ16" s="82"/>
      <c r="AK16" s="82"/>
      <c r="AL16" s="82"/>
      <c r="AM16" s="82"/>
      <c r="AN16" s="82"/>
      <c r="AO16" s="82"/>
      <c r="AP16" s="82"/>
      <c r="AQ16" s="82"/>
      <c r="AR16" s="82"/>
      <c r="AS16" s="82"/>
      <c r="AT16" s="82"/>
      <c r="AU16" s="82"/>
      <c r="AV16" s="82"/>
      <c r="AW16" s="52"/>
      <c r="AX16" s="52"/>
      <c r="AY16" s="52"/>
      <c r="AZ16" s="52"/>
      <c r="BA16" s="52"/>
      <c r="BB16" s="52"/>
      <c r="BC16" s="52"/>
      <c r="BD16" s="52"/>
      <c r="BE16" s="52"/>
      <c r="BF16" s="52"/>
      <c r="BG16" s="52"/>
      <c r="BH16" s="52"/>
      <c r="BI16" s="52"/>
      <c r="BJ16" s="52"/>
      <c r="BK16" s="52"/>
      <c r="BL16" s="87"/>
    </row>
    <row r="17" spans="2:83">
      <c r="B17" s="32"/>
      <c r="C17" s="132" t="str">
        <f>VLOOKUP("G013",TLang[[Clave]:[pt]],LANG!$A$1)</f>
        <v xml:space="preserve">Basic life-support ambulances </v>
      </c>
      <c r="D17" s="132"/>
      <c r="E17" s="132"/>
      <c r="F17" s="132"/>
      <c r="G17" s="132"/>
      <c r="H17" s="132"/>
      <c r="I17" s="132"/>
      <c r="J17" s="132" t="str">
        <f>VLOOKUP("G019",TLang[[Clave]:[pt]],LANG!$A$1)</f>
        <v>(number:</v>
      </c>
      <c r="K17" s="132"/>
      <c r="L17" s="144"/>
      <c r="M17" s="144"/>
      <c r="N17" s="51" t="s">
        <v>37</v>
      </c>
      <c r="O17" s="5"/>
      <c r="P17" s="5"/>
      <c r="Q17" s="5"/>
      <c r="R17" s="32"/>
      <c r="S17" s="132" t="str">
        <f>VLOOKUP("G014",TLang[[Clave]:[pt]],LANG!$A$1)</f>
        <v xml:space="preserve">Advanced life-support ambulances </v>
      </c>
      <c r="T17" s="132"/>
      <c r="U17" s="132"/>
      <c r="V17" s="132"/>
      <c r="W17" s="132"/>
      <c r="X17" s="132"/>
      <c r="Y17" s="132"/>
      <c r="Z17" s="132" t="str">
        <f>VLOOKUP("G019",TLang[[Clave]:[pt]],LANG!$A$1)</f>
        <v>(number:</v>
      </c>
      <c r="AA17" s="132"/>
      <c r="AB17" s="144"/>
      <c r="AC17" s="144"/>
      <c r="AD17" s="51" t="s">
        <v>37</v>
      </c>
      <c r="AE17" s="5"/>
      <c r="AF17" s="45"/>
      <c r="AJ17" s="82"/>
      <c r="AK17" s="82"/>
      <c r="AL17" s="82"/>
      <c r="AM17" s="82"/>
      <c r="AN17" s="82"/>
      <c r="AO17" s="82"/>
      <c r="AP17" s="82"/>
      <c r="AQ17" s="82"/>
      <c r="AR17" s="82"/>
      <c r="AS17" s="82"/>
      <c r="AT17" s="82"/>
      <c r="AU17" s="82"/>
      <c r="AV17" s="82"/>
      <c r="AW17" s="52"/>
      <c r="AX17" s="82"/>
      <c r="AY17" s="82"/>
      <c r="AZ17" s="82"/>
      <c r="BA17" s="82"/>
      <c r="BB17" s="82"/>
      <c r="BC17" s="82"/>
      <c r="BD17" s="82"/>
      <c r="BE17" s="82"/>
      <c r="BF17" s="82"/>
      <c r="BG17" s="82"/>
      <c r="BH17" s="82"/>
      <c r="BI17" s="82"/>
      <c r="BJ17" s="82"/>
      <c r="BK17" s="52"/>
      <c r="BL17" s="87"/>
    </row>
    <row r="18" spans="2:83">
      <c r="B18" s="32"/>
      <c r="C18" s="132" t="str">
        <f>VLOOKUP("G015",TLang[[Clave]:[pt]],LANG!$A$1)</f>
        <v xml:space="preserve">Medical helicopters </v>
      </c>
      <c r="D18" s="132"/>
      <c r="E18" s="132"/>
      <c r="F18" s="132"/>
      <c r="G18" s="132"/>
      <c r="H18" s="132"/>
      <c r="I18" s="132"/>
      <c r="J18" s="132" t="str">
        <f>VLOOKUP("G019",TLang[[Clave]:[pt]],LANG!$A$1)</f>
        <v>(number:</v>
      </c>
      <c r="K18" s="132"/>
      <c r="L18" s="144"/>
      <c r="M18" s="144"/>
      <c r="N18" s="51" t="s">
        <v>37</v>
      </c>
      <c r="O18" s="5"/>
      <c r="P18" s="5"/>
      <c r="Q18" s="5"/>
      <c r="R18" s="32"/>
      <c r="S18" s="132" t="str">
        <f>VLOOKUP("G016",TLang[[Clave]:[pt]],LANG!$A$1)</f>
        <v xml:space="preserve">Medical boats </v>
      </c>
      <c r="T18" s="132"/>
      <c r="U18" s="132"/>
      <c r="V18" s="132"/>
      <c r="W18" s="132"/>
      <c r="X18" s="132"/>
      <c r="Y18" s="132"/>
      <c r="Z18" s="132" t="str">
        <f>VLOOKUP("G019",TLang[[Clave]:[pt]],LANG!$A$1)</f>
        <v>(number:</v>
      </c>
      <c r="AA18" s="132"/>
      <c r="AB18" s="144"/>
      <c r="AC18" s="144"/>
      <c r="AD18" s="51" t="s">
        <v>37</v>
      </c>
      <c r="AE18" s="5"/>
      <c r="AF18" s="45"/>
      <c r="AJ18" s="82"/>
      <c r="AK18" s="82"/>
      <c r="AL18" s="82"/>
      <c r="AM18" s="82"/>
      <c r="AN18" s="82"/>
      <c r="AO18" s="82"/>
      <c r="AP18" s="82"/>
      <c r="AQ18" s="82"/>
      <c r="AR18" s="82"/>
      <c r="AS18" s="82"/>
      <c r="AT18" s="82"/>
      <c r="AU18" s="82"/>
      <c r="AV18" s="82"/>
      <c r="AW18" s="52"/>
      <c r="AX18" s="82"/>
      <c r="AY18" s="82"/>
      <c r="AZ18" s="82"/>
      <c r="BA18" s="82"/>
      <c r="BB18" s="82"/>
      <c r="BC18" s="82"/>
      <c r="BD18" s="82"/>
      <c r="BE18" s="82"/>
      <c r="BF18" s="82"/>
      <c r="BG18" s="82"/>
      <c r="BH18" s="82"/>
      <c r="BI18" s="82"/>
      <c r="BJ18" s="82"/>
      <c r="BK18" s="87"/>
      <c r="BL18" s="87"/>
    </row>
    <row r="19" spans="2:83">
      <c r="B19" s="32"/>
      <c r="C19" s="132" t="str">
        <f>VLOOKUP("G017",TLang[[Clave]:[pt]],LANG!$A$1)</f>
        <v xml:space="preserve">Rapid-intervention vehicles </v>
      </c>
      <c r="D19" s="132"/>
      <c r="E19" s="132"/>
      <c r="F19" s="132"/>
      <c r="G19" s="132"/>
      <c r="H19" s="132"/>
      <c r="I19" s="132"/>
      <c r="J19" s="132" t="str">
        <f>VLOOKUP("G019",TLang[[Clave]:[pt]],LANG!$A$1)</f>
        <v>(number:</v>
      </c>
      <c r="K19" s="132"/>
      <c r="L19" s="144"/>
      <c r="M19" s="144"/>
      <c r="N19" s="51" t="s">
        <v>37</v>
      </c>
      <c r="O19" s="5"/>
      <c r="P19" s="5"/>
      <c r="Q19" s="5"/>
      <c r="R19" s="32"/>
      <c r="S19" s="132" t="str">
        <f>VLOOKUP("G018",TLang[[Clave]:[pt]],LANG!$A$1)</f>
        <v xml:space="preserve">First-response motorcycles </v>
      </c>
      <c r="T19" s="132"/>
      <c r="U19" s="132"/>
      <c r="V19" s="132"/>
      <c r="W19" s="132"/>
      <c r="X19" s="132"/>
      <c r="Y19" s="132"/>
      <c r="Z19" s="132" t="str">
        <f>VLOOKUP("G019",TLang[[Clave]:[pt]],LANG!$A$1)</f>
        <v>(number:</v>
      </c>
      <c r="AA19" s="132"/>
      <c r="AB19" s="144"/>
      <c r="AC19" s="144"/>
      <c r="AD19" s="51" t="s">
        <v>37</v>
      </c>
      <c r="AE19" s="5"/>
      <c r="AF19" s="45"/>
      <c r="AJ19" s="82"/>
      <c r="AK19" s="82"/>
      <c r="AL19" s="82"/>
      <c r="AM19" s="82"/>
      <c r="AN19" s="82"/>
      <c r="AO19" s="82"/>
      <c r="AP19" s="82"/>
      <c r="AQ19" s="82"/>
      <c r="AR19" s="82"/>
      <c r="AS19" s="82"/>
      <c r="AT19" s="82"/>
      <c r="AU19" s="82"/>
      <c r="AV19" s="82"/>
      <c r="AW19" s="52"/>
      <c r="AX19" s="82"/>
      <c r="AY19" s="82"/>
      <c r="AZ19" s="82"/>
      <c r="BA19" s="82"/>
      <c r="BB19" s="82"/>
      <c r="BC19" s="82"/>
      <c r="BD19" s="82"/>
      <c r="BE19" s="82"/>
      <c r="BF19" s="82"/>
      <c r="BG19" s="82"/>
      <c r="BH19" s="82"/>
      <c r="BI19" s="82"/>
      <c r="BJ19" s="82"/>
      <c r="BK19" s="87"/>
      <c r="BL19" s="87"/>
    </row>
    <row r="20" spans="2:83" s="2" customFormat="1" ht="7">
      <c r="B20" s="63"/>
      <c r="C20" s="70"/>
      <c r="D20" s="71"/>
      <c r="E20" s="71"/>
      <c r="F20" s="71"/>
      <c r="G20" s="71"/>
      <c r="H20" s="71"/>
      <c r="I20" s="71"/>
      <c r="J20" s="71"/>
      <c r="K20" s="71"/>
      <c r="L20" s="71"/>
      <c r="M20" s="71"/>
      <c r="N20" s="71"/>
      <c r="O20" s="71"/>
      <c r="P20" s="71"/>
      <c r="Q20" s="71"/>
      <c r="R20" s="71"/>
      <c r="S20" s="71"/>
      <c r="T20" s="71"/>
      <c r="U20" s="71"/>
      <c r="V20" s="71"/>
      <c r="W20" s="71"/>
      <c r="X20" s="71"/>
      <c r="Y20" s="71"/>
      <c r="Z20" s="71"/>
      <c r="AA20" s="71"/>
      <c r="AB20" s="71"/>
      <c r="AC20" s="71"/>
      <c r="AD20" s="71"/>
      <c r="AE20" s="71"/>
      <c r="AF20" s="72"/>
      <c r="AG20" s="83"/>
      <c r="AH20" s="84"/>
      <c r="AI20" s="85"/>
      <c r="AJ20" s="86"/>
      <c r="AK20" s="86"/>
      <c r="AL20" s="86"/>
      <c r="AM20" s="86"/>
      <c r="AN20" s="86"/>
      <c r="AO20" s="86"/>
      <c r="AP20" s="86"/>
      <c r="AQ20" s="86"/>
      <c r="AR20" s="86"/>
      <c r="AS20" s="86"/>
      <c r="AT20" s="86"/>
      <c r="AU20" s="86"/>
      <c r="AV20" s="86"/>
      <c r="AW20" s="86"/>
      <c r="AX20" s="86"/>
      <c r="AY20" s="86"/>
      <c r="AZ20" s="86"/>
      <c r="BA20" s="86"/>
      <c r="BB20" s="86"/>
      <c r="BC20" s="86"/>
      <c r="BD20" s="86"/>
      <c r="BE20" s="86"/>
      <c r="BF20" s="86"/>
      <c r="BG20" s="86"/>
      <c r="BH20" s="86"/>
      <c r="BI20" s="86"/>
      <c r="BJ20" s="86"/>
      <c r="BK20" s="86"/>
      <c r="BL20" s="86"/>
      <c r="BM20" s="85"/>
      <c r="BN20" s="85"/>
      <c r="BO20" s="85"/>
      <c r="BP20" s="85"/>
      <c r="BQ20" s="85"/>
      <c r="BR20" s="85"/>
      <c r="BS20" s="85"/>
      <c r="BT20" s="85"/>
      <c r="BU20" s="85"/>
      <c r="BV20" s="85"/>
      <c r="BW20" s="85"/>
      <c r="BX20" s="85"/>
      <c r="BY20" s="85"/>
      <c r="BZ20" s="85"/>
      <c r="CA20" s="85"/>
      <c r="CB20" s="85"/>
      <c r="CC20" s="85"/>
      <c r="CD20" s="85"/>
      <c r="CE20" s="85"/>
    </row>
    <row r="21" spans="2:83" s="2" customFormat="1" ht="7">
      <c r="B21" s="64"/>
      <c r="C21" s="64"/>
      <c r="AG21" s="83"/>
      <c r="AH21" s="84"/>
      <c r="AI21" s="85"/>
      <c r="AJ21" s="86"/>
      <c r="AK21" s="86"/>
      <c r="AL21" s="86"/>
      <c r="AM21" s="86"/>
      <c r="AN21" s="86"/>
      <c r="AO21" s="86"/>
      <c r="AP21" s="86"/>
      <c r="AQ21" s="86"/>
      <c r="AR21" s="86"/>
      <c r="AS21" s="86"/>
      <c r="AT21" s="86"/>
      <c r="AU21" s="86"/>
      <c r="AV21" s="86"/>
      <c r="AW21" s="86"/>
      <c r="AX21" s="86"/>
      <c r="AY21" s="86"/>
      <c r="AZ21" s="86"/>
      <c r="BA21" s="86"/>
      <c r="BB21" s="86"/>
      <c r="BC21" s="86"/>
      <c r="BD21" s="86"/>
      <c r="BE21" s="86"/>
      <c r="BF21" s="86"/>
      <c r="BG21" s="86"/>
      <c r="BH21" s="86"/>
      <c r="BI21" s="86"/>
      <c r="BJ21" s="86"/>
      <c r="BK21" s="86"/>
      <c r="BL21" s="86"/>
      <c r="BM21" s="85"/>
      <c r="BN21" s="85"/>
      <c r="BO21" s="85"/>
      <c r="BP21" s="85"/>
      <c r="BQ21" s="85"/>
      <c r="BR21" s="85"/>
      <c r="BS21" s="85"/>
      <c r="BT21" s="85"/>
      <c r="BU21" s="85"/>
      <c r="BV21" s="85"/>
      <c r="BW21" s="85"/>
      <c r="BX21" s="85"/>
      <c r="BY21" s="85"/>
      <c r="BZ21" s="85"/>
      <c r="CA21" s="85"/>
      <c r="CB21" s="85"/>
      <c r="CC21" s="85"/>
      <c r="CD21" s="85"/>
      <c r="CE21" s="85"/>
    </row>
    <row r="22" spans="2:83" s="2" customFormat="1" ht="7">
      <c r="B22" s="61"/>
      <c r="C22" s="67"/>
      <c r="D22" s="68"/>
      <c r="E22" s="68"/>
      <c r="F22" s="68"/>
      <c r="G22" s="68"/>
      <c r="H22" s="68"/>
      <c r="I22" s="68"/>
      <c r="J22" s="68"/>
      <c r="K22" s="68"/>
      <c r="L22" s="68"/>
      <c r="M22" s="68"/>
      <c r="N22" s="68"/>
      <c r="O22" s="68"/>
      <c r="P22" s="68"/>
      <c r="Q22" s="68"/>
      <c r="R22" s="68"/>
      <c r="S22" s="68"/>
      <c r="T22" s="68"/>
      <c r="U22" s="68"/>
      <c r="V22" s="68"/>
      <c r="W22" s="68"/>
      <c r="X22" s="68"/>
      <c r="Y22" s="68"/>
      <c r="Z22" s="68"/>
      <c r="AA22" s="68"/>
      <c r="AB22" s="68"/>
      <c r="AC22" s="68"/>
      <c r="AD22" s="68"/>
      <c r="AE22" s="68"/>
      <c r="AF22" s="69"/>
      <c r="AG22" s="83"/>
      <c r="AH22" s="84"/>
      <c r="AI22" s="85"/>
      <c r="AJ22" s="86"/>
      <c r="AK22" s="86"/>
      <c r="AL22" s="86"/>
      <c r="AM22" s="86"/>
      <c r="AN22" s="86"/>
      <c r="AO22" s="86"/>
      <c r="AP22" s="86"/>
      <c r="AQ22" s="86"/>
      <c r="AR22" s="86"/>
      <c r="AS22" s="86"/>
      <c r="AT22" s="86"/>
      <c r="AU22" s="86"/>
      <c r="AV22" s="86"/>
      <c r="AW22" s="86"/>
      <c r="AX22" s="86"/>
      <c r="AY22" s="86"/>
      <c r="AZ22" s="86"/>
      <c r="BA22" s="86"/>
      <c r="BB22" s="86"/>
      <c r="BC22" s="86"/>
      <c r="BD22" s="86"/>
      <c r="BE22" s="86"/>
      <c r="BF22" s="86"/>
      <c r="BG22" s="86"/>
      <c r="BH22" s="86"/>
      <c r="BI22" s="86"/>
      <c r="BJ22" s="86"/>
      <c r="BK22" s="86"/>
      <c r="BL22" s="86"/>
      <c r="BM22" s="85"/>
      <c r="BN22" s="85"/>
      <c r="BO22" s="85"/>
      <c r="BP22" s="85"/>
      <c r="BQ22" s="85"/>
      <c r="BR22" s="85"/>
      <c r="BS22" s="85"/>
      <c r="BT22" s="85"/>
      <c r="BU22" s="85"/>
      <c r="BV22" s="85"/>
      <c r="BW22" s="85"/>
      <c r="BX22" s="85"/>
      <c r="BY22" s="85"/>
      <c r="BZ22" s="85"/>
      <c r="CA22" s="85"/>
      <c r="CB22" s="85"/>
      <c r="CC22" s="85"/>
      <c r="CD22" s="85"/>
      <c r="CE22" s="85"/>
    </row>
    <row r="23" spans="2:83">
      <c r="B23" s="131" t="str">
        <f>VLOOKUP("G020",TLang[[Clave]:[pt]],LANG!$A$1)</f>
        <v>Personnel:</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132"/>
      <c r="AD23" s="132"/>
      <c r="AE23" s="132"/>
      <c r="AF23" s="151"/>
      <c r="AJ23" s="82"/>
      <c r="AK23" s="82"/>
      <c r="AL23" s="82"/>
      <c r="AM23" s="82"/>
      <c r="AN23" s="82"/>
      <c r="AO23" s="82"/>
      <c r="AP23" s="82"/>
      <c r="AQ23" s="82"/>
      <c r="AR23" s="82"/>
      <c r="AS23" s="82"/>
      <c r="AT23" s="82"/>
      <c r="AU23" s="82"/>
      <c r="AV23" s="82"/>
      <c r="AW23" s="82"/>
      <c r="AX23" s="82"/>
      <c r="AY23" s="82"/>
      <c r="AZ23" s="82"/>
      <c r="BA23" s="82"/>
      <c r="BB23" s="82"/>
      <c r="BC23" s="82"/>
      <c r="BD23" s="82"/>
      <c r="BE23" s="82"/>
      <c r="BF23" s="82"/>
      <c r="BG23" s="82"/>
      <c r="BH23" s="82"/>
      <c r="BI23" s="82"/>
      <c r="BJ23" s="82"/>
      <c r="BK23" s="82"/>
      <c r="BL23" s="82"/>
    </row>
    <row r="24" spans="2:83">
      <c r="B24" s="66"/>
      <c r="C24" s="131" t="str">
        <f>VLOOKUP("G021",TLang[[Clave]:[pt]],LANG!$A$1)</f>
        <v>Basic emergency medical technicians</v>
      </c>
      <c r="D24" s="132"/>
      <c r="E24" s="132"/>
      <c r="F24" s="132"/>
      <c r="G24" s="132"/>
      <c r="H24" s="132"/>
      <c r="I24" s="132"/>
      <c r="J24" s="132"/>
      <c r="K24" s="132"/>
      <c r="L24" s="132" t="str">
        <f>VLOOKUP("G019",TLang[[Clave]:[pt]],LANG!$A$1)</f>
        <v>(number:</v>
      </c>
      <c r="M24" s="132"/>
      <c r="N24" s="144"/>
      <c r="O24" s="144"/>
      <c r="P24" s="59" t="s">
        <v>37</v>
      </c>
      <c r="Q24" s="5"/>
      <c r="R24" s="66"/>
      <c r="S24" s="132" t="str">
        <f>VLOOKUP("G022",TLang[[Clave]:[pt]],LANG!$A$1)</f>
        <v xml:space="preserve">Intermediate emergency medical technicians </v>
      </c>
      <c r="T24" s="132"/>
      <c r="U24" s="132"/>
      <c r="V24" s="132"/>
      <c r="W24" s="132"/>
      <c r="X24" s="132"/>
      <c r="Y24" s="132"/>
      <c r="Z24" s="132"/>
      <c r="AA24" s="132"/>
      <c r="AB24" s="132" t="str">
        <f>VLOOKUP("G019",TLang[[Clave]:[pt]],LANG!$A$1)</f>
        <v>(number:</v>
      </c>
      <c r="AC24" s="132"/>
      <c r="AD24" s="144"/>
      <c r="AE24" s="144"/>
      <c r="AF24" s="4" t="s">
        <v>37</v>
      </c>
      <c r="AJ24" s="82"/>
      <c r="AK24" s="82"/>
      <c r="AL24" s="82"/>
      <c r="AM24" s="82"/>
      <c r="AN24" s="82"/>
      <c r="AO24" s="82"/>
      <c r="AP24" s="82"/>
      <c r="AQ24" s="82"/>
      <c r="AR24" s="82"/>
      <c r="AS24" s="82"/>
      <c r="AT24" s="82"/>
      <c r="AU24" s="82"/>
      <c r="AV24" s="82"/>
      <c r="AW24" s="52"/>
      <c r="AX24" s="82"/>
      <c r="AY24" s="82"/>
      <c r="AZ24" s="82"/>
      <c r="BA24" s="82"/>
      <c r="BB24" s="82"/>
      <c r="BC24" s="82"/>
      <c r="BD24" s="82"/>
      <c r="BE24" s="82"/>
      <c r="BF24" s="82"/>
      <c r="BG24" s="82"/>
      <c r="BH24" s="82"/>
      <c r="BI24" s="82"/>
      <c r="BJ24" s="82"/>
      <c r="BK24" s="82"/>
      <c r="BL24" s="82"/>
    </row>
    <row r="25" spans="2:83">
      <c r="B25" s="66"/>
      <c r="C25" s="132" t="str">
        <f>VLOOKUP("G023",TLang[[Clave]:[pt]],LANG!$A$1)</f>
        <v xml:space="preserve">Paramedics </v>
      </c>
      <c r="D25" s="132"/>
      <c r="E25" s="132"/>
      <c r="F25" s="132" t="str">
        <f>VLOOKUP("G019",TLang[[Clave]:[pt]],LANG!$A$1)</f>
        <v>(number:</v>
      </c>
      <c r="G25" s="132"/>
      <c r="H25" s="144"/>
      <c r="I25" s="144"/>
      <c r="J25" s="59" t="s">
        <v>37</v>
      </c>
      <c r="K25" s="59"/>
      <c r="L25" s="5"/>
      <c r="M25" s="66"/>
      <c r="N25" s="133" t="str">
        <f>VLOOKUP("G024",TLang[[Clave]:[pt]],LANG!$A$1)</f>
        <v xml:space="preserve">Nurses </v>
      </c>
      <c r="O25" s="133"/>
      <c r="P25" s="133"/>
      <c r="Q25" s="132" t="str">
        <f>VLOOKUP("G019",TLang[[Clave]:[pt]],LANG!$A$1)</f>
        <v>(number:</v>
      </c>
      <c r="R25" s="132"/>
      <c r="S25" s="144"/>
      <c r="T25" s="144"/>
      <c r="U25" s="59" t="s">
        <v>37</v>
      </c>
      <c r="V25" s="5"/>
      <c r="W25" s="5"/>
      <c r="X25" s="66"/>
      <c r="Y25" s="133" t="str">
        <f>VLOOKUP("G025",TLang[[Clave]:[pt]],LANG!$A$1)</f>
        <v xml:space="preserve">Physicians </v>
      </c>
      <c r="Z25" s="133"/>
      <c r="AA25" s="133"/>
      <c r="AB25" s="132" t="str">
        <f>VLOOKUP("G019",TLang[[Clave]:[pt]],LANG!$A$1)</f>
        <v>(number:</v>
      </c>
      <c r="AC25" s="132"/>
      <c r="AD25" s="144"/>
      <c r="AE25" s="144"/>
      <c r="AF25" s="4" t="s">
        <v>37</v>
      </c>
      <c r="AJ25" s="82"/>
      <c r="AK25" s="82"/>
      <c r="AL25" s="82"/>
      <c r="AM25" s="82"/>
      <c r="AN25" s="82"/>
      <c r="AO25" s="82"/>
      <c r="AP25" s="82"/>
      <c r="AQ25" s="82"/>
      <c r="AR25" s="82"/>
      <c r="AS25" s="82"/>
      <c r="AT25" s="82"/>
      <c r="AU25" s="82"/>
      <c r="AV25" s="82"/>
      <c r="AW25" s="82"/>
      <c r="AX25" s="82"/>
      <c r="AY25" s="82"/>
      <c r="AZ25" s="82"/>
      <c r="BA25" s="82"/>
      <c r="BB25" s="82"/>
      <c r="BC25" s="82"/>
      <c r="BD25" s="82"/>
      <c r="BE25" s="82"/>
      <c r="BF25" s="82"/>
      <c r="BG25" s="82"/>
      <c r="BH25" s="82"/>
      <c r="BI25" s="82"/>
      <c r="BJ25" s="82"/>
      <c r="BK25" s="82"/>
      <c r="BL25" s="82"/>
    </row>
    <row r="26" spans="2:83" s="2" customFormat="1" ht="7">
      <c r="B26" s="62"/>
      <c r="C26" s="64"/>
      <c r="D26" s="73"/>
      <c r="E26" s="73"/>
      <c r="F26" s="73"/>
      <c r="G26" s="73"/>
      <c r="H26" s="73"/>
      <c r="I26" s="73"/>
      <c r="J26" s="73"/>
      <c r="K26" s="73"/>
      <c r="L26" s="73"/>
      <c r="M26" s="73"/>
      <c r="N26" s="73"/>
      <c r="O26" s="73"/>
      <c r="P26" s="73"/>
      <c r="Q26" s="73"/>
      <c r="R26" s="73"/>
      <c r="S26" s="73"/>
      <c r="T26" s="73"/>
      <c r="U26" s="73"/>
      <c r="V26" s="73"/>
      <c r="W26" s="73"/>
      <c r="X26" s="73"/>
      <c r="Y26" s="73"/>
      <c r="Z26" s="73"/>
      <c r="AA26" s="73"/>
      <c r="AB26" s="73"/>
      <c r="AC26" s="73"/>
      <c r="AD26" s="73"/>
      <c r="AE26" s="73"/>
      <c r="AF26" s="74"/>
      <c r="AG26" s="83"/>
      <c r="AH26" s="84"/>
      <c r="AI26" s="85"/>
      <c r="AJ26" s="86"/>
      <c r="AK26" s="86"/>
      <c r="AL26" s="86"/>
      <c r="AM26" s="86"/>
      <c r="AN26" s="86"/>
      <c r="AO26" s="86"/>
      <c r="AP26" s="86"/>
      <c r="AQ26" s="86"/>
      <c r="AR26" s="86"/>
      <c r="AS26" s="86"/>
      <c r="AT26" s="86"/>
      <c r="AU26" s="86"/>
      <c r="AV26" s="86"/>
      <c r="AW26" s="86"/>
      <c r="AX26" s="86"/>
      <c r="AY26" s="86"/>
      <c r="AZ26" s="86"/>
      <c r="BA26" s="86"/>
      <c r="BB26" s="86"/>
      <c r="BC26" s="86"/>
      <c r="BD26" s="86"/>
      <c r="BE26" s="86"/>
      <c r="BF26" s="86"/>
      <c r="BG26" s="86"/>
      <c r="BH26" s="86"/>
      <c r="BI26" s="86"/>
      <c r="BJ26" s="86"/>
      <c r="BK26" s="86"/>
      <c r="BL26" s="86"/>
      <c r="BM26" s="85"/>
      <c r="BN26" s="85"/>
      <c r="BO26" s="85"/>
      <c r="BP26" s="85"/>
      <c r="BQ26" s="85"/>
      <c r="BR26" s="85"/>
      <c r="BS26" s="85"/>
      <c r="BT26" s="85"/>
      <c r="BU26" s="85"/>
      <c r="BV26" s="85"/>
      <c r="BW26" s="85"/>
      <c r="BX26" s="85"/>
      <c r="BY26" s="85"/>
      <c r="BZ26" s="85"/>
      <c r="CA26" s="85"/>
      <c r="CB26" s="85"/>
      <c r="CC26" s="85"/>
      <c r="CD26" s="85"/>
      <c r="CE26" s="85"/>
    </row>
    <row r="27" spans="2:83" s="2" customFormat="1" ht="7">
      <c r="B27" s="62"/>
      <c r="C27" s="64"/>
      <c r="D27" s="73"/>
      <c r="E27" s="73"/>
      <c r="F27" s="73"/>
      <c r="G27" s="73"/>
      <c r="H27" s="73"/>
      <c r="I27" s="73"/>
      <c r="J27" s="73"/>
      <c r="K27" s="73"/>
      <c r="L27" s="73"/>
      <c r="M27" s="73"/>
      <c r="N27" s="73"/>
      <c r="O27" s="73"/>
      <c r="P27" s="73"/>
      <c r="Q27" s="73"/>
      <c r="R27" s="73"/>
      <c r="S27" s="73"/>
      <c r="T27" s="73"/>
      <c r="U27" s="73"/>
      <c r="V27" s="73"/>
      <c r="W27" s="73"/>
      <c r="X27" s="73"/>
      <c r="Y27" s="73"/>
      <c r="Z27" s="73"/>
      <c r="AA27" s="73"/>
      <c r="AB27" s="73"/>
      <c r="AC27" s="73"/>
      <c r="AD27" s="73"/>
      <c r="AE27" s="73"/>
      <c r="AF27" s="74"/>
      <c r="AG27" s="83"/>
      <c r="AH27" s="84"/>
      <c r="AI27" s="85"/>
      <c r="AJ27" s="86"/>
      <c r="AK27" s="86"/>
      <c r="AL27" s="86"/>
      <c r="AM27" s="86"/>
      <c r="AN27" s="86"/>
      <c r="AO27" s="86"/>
      <c r="AP27" s="86"/>
      <c r="AQ27" s="86"/>
      <c r="AR27" s="86"/>
      <c r="AS27" s="86"/>
      <c r="AT27" s="86"/>
      <c r="AU27" s="86"/>
      <c r="AV27" s="86"/>
      <c r="AW27" s="86"/>
      <c r="AX27" s="86"/>
      <c r="AY27" s="86"/>
      <c r="AZ27" s="86"/>
      <c r="BA27" s="86"/>
      <c r="BB27" s="86"/>
      <c r="BC27" s="86"/>
      <c r="BD27" s="86"/>
      <c r="BE27" s="86"/>
      <c r="BF27" s="86"/>
      <c r="BG27" s="86"/>
      <c r="BH27" s="86"/>
      <c r="BI27" s="86"/>
      <c r="BJ27" s="86"/>
      <c r="BK27" s="86"/>
      <c r="BL27" s="86"/>
      <c r="BM27" s="85"/>
      <c r="BN27" s="85"/>
      <c r="BO27" s="85"/>
      <c r="BP27" s="85"/>
      <c r="BQ27" s="85"/>
      <c r="BR27" s="85"/>
      <c r="BS27" s="85"/>
      <c r="BT27" s="85"/>
      <c r="BU27" s="85"/>
      <c r="BV27" s="85"/>
      <c r="BW27" s="85"/>
      <c r="BX27" s="85"/>
      <c r="BY27" s="85"/>
      <c r="BZ27" s="85"/>
      <c r="CA27" s="85"/>
      <c r="CB27" s="85"/>
      <c r="CC27" s="85"/>
      <c r="CD27" s="85"/>
      <c r="CE27" s="85"/>
    </row>
    <row r="28" spans="2:83" s="2" customFormat="1" ht="7">
      <c r="B28" s="62"/>
      <c r="C28" s="64"/>
      <c r="D28" s="73"/>
      <c r="E28" s="73"/>
      <c r="F28" s="73"/>
      <c r="G28" s="73"/>
      <c r="H28" s="73"/>
      <c r="I28" s="73"/>
      <c r="J28" s="73"/>
      <c r="K28" s="73"/>
      <c r="L28" s="73"/>
      <c r="M28" s="73"/>
      <c r="N28" s="73"/>
      <c r="O28" s="73"/>
      <c r="P28" s="73"/>
      <c r="Q28" s="73"/>
      <c r="R28" s="73"/>
      <c r="S28" s="73"/>
      <c r="T28" s="73"/>
      <c r="U28" s="73"/>
      <c r="V28" s="73"/>
      <c r="W28" s="73"/>
      <c r="X28" s="73"/>
      <c r="Y28" s="73"/>
      <c r="Z28" s="73"/>
      <c r="AA28" s="73"/>
      <c r="AB28" s="73"/>
      <c r="AC28" s="73"/>
      <c r="AD28" s="73"/>
      <c r="AE28" s="73"/>
      <c r="AF28" s="74"/>
      <c r="AG28" s="83"/>
      <c r="AH28" s="84"/>
      <c r="AI28" s="85"/>
      <c r="AJ28" s="86"/>
      <c r="AK28" s="86"/>
      <c r="AL28" s="86"/>
      <c r="AM28" s="86"/>
      <c r="AN28" s="86"/>
      <c r="AO28" s="86"/>
      <c r="AP28" s="86"/>
      <c r="AQ28" s="86"/>
      <c r="AR28" s="86"/>
      <c r="AS28" s="86"/>
      <c r="AT28" s="86"/>
      <c r="AU28" s="86"/>
      <c r="AV28" s="86"/>
      <c r="AW28" s="86"/>
      <c r="AX28" s="86"/>
      <c r="AY28" s="86"/>
      <c r="AZ28" s="86"/>
      <c r="BA28" s="86"/>
      <c r="BB28" s="86"/>
      <c r="BC28" s="86"/>
      <c r="BD28" s="86"/>
      <c r="BE28" s="86"/>
      <c r="BF28" s="86"/>
      <c r="BG28" s="86"/>
      <c r="BH28" s="86"/>
      <c r="BI28" s="86"/>
      <c r="BJ28" s="86"/>
      <c r="BK28" s="86"/>
      <c r="BL28" s="86"/>
      <c r="BM28" s="85"/>
      <c r="BN28" s="85"/>
      <c r="BO28" s="85"/>
      <c r="BP28" s="85"/>
      <c r="BQ28" s="85"/>
      <c r="BR28" s="85"/>
      <c r="BS28" s="85"/>
      <c r="BT28" s="85"/>
      <c r="BU28" s="85"/>
      <c r="BV28" s="85"/>
      <c r="BW28" s="85"/>
      <c r="BX28" s="85"/>
      <c r="BY28" s="85"/>
      <c r="BZ28" s="85"/>
      <c r="CA28" s="85"/>
      <c r="CB28" s="85"/>
      <c r="CC28" s="85"/>
      <c r="CD28" s="85"/>
      <c r="CE28" s="85"/>
    </row>
    <row r="29" spans="2:83">
      <c r="B29" s="66"/>
      <c r="C29" s="142" t="str">
        <f>VLOOKUP("G026",TLang[[Clave]:[pt]],LANG!$A$1)</f>
        <v>First-responder program:</v>
      </c>
      <c r="D29" s="143"/>
      <c r="E29" s="143"/>
      <c r="F29" s="143"/>
      <c r="G29" s="143"/>
      <c r="H29" s="143"/>
      <c r="I29" s="143"/>
      <c r="J29" s="100"/>
      <c r="K29" s="66"/>
      <c r="L29" s="128" t="str">
        <f>VLOOKUP("G042",TLang[[Clave]:[pt]],LANG!$A$1)</f>
        <v>Police</v>
      </c>
      <c r="M29" s="129"/>
      <c r="N29" s="129"/>
      <c r="O29" s="65"/>
      <c r="R29" s="66"/>
      <c r="S29" s="128" t="str">
        <f>VLOOKUP("G044",TLang[[Clave]:[pt]],LANG!$A$1)</f>
        <v>University</v>
      </c>
      <c r="T29" s="129"/>
      <c r="U29" s="129"/>
      <c r="V29" s="5"/>
      <c r="AF29" s="45"/>
      <c r="AJ29" s="82"/>
      <c r="AK29" s="82"/>
      <c r="AL29" s="82"/>
      <c r="AM29" s="82"/>
      <c r="AN29" s="82"/>
      <c r="AO29" s="82"/>
      <c r="AP29" s="82"/>
      <c r="AQ29" s="82"/>
      <c r="AR29" s="82"/>
      <c r="AS29" s="82"/>
      <c r="AT29" s="82"/>
      <c r="AU29" s="82"/>
      <c r="AV29" s="82"/>
      <c r="AW29" s="82"/>
      <c r="AX29" s="82"/>
      <c r="AY29" s="82"/>
      <c r="AZ29" s="82"/>
      <c r="BA29" s="82"/>
      <c r="BB29" s="82"/>
      <c r="BC29" s="82"/>
      <c r="BD29" s="82"/>
      <c r="BE29" s="82"/>
      <c r="BF29" s="82"/>
      <c r="BG29" s="82"/>
      <c r="BH29" s="52"/>
      <c r="BI29" s="52"/>
      <c r="BJ29" s="52"/>
      <c r="BK29" s="52"/>
      <c r="BL29" s="87"/>
    </row>
    <row r="30" spans="2:83">
      <c r="B30" s="102"/>
      <c r="C30" s="103"/>
      <c r="D30" s="103"/>
      <c r="E30" s="103"/>
      <c r="F30" s="103"/>
      <c r="G30" s="101"/>
      <c r="H30" s="101"/>
      <c r="I30" s="101"/>
      <c r="J30" s="100"/>
      <c r="K30" s="66"/>
      <c r="L30" s="128" t="str">
        <f>VLOOKUP("G043",TLang[[Clave]:[pt]],LANG!$A$1)</f>
        <v>Fire department</v>
      </c>
      <c r="M30" s="129"/>
      <c r="N30" s="129"/>
      <c r="O30" s="129"/>
      <c r="R30" s="146" t="str">
        <f>VLOOKUP("G027",TLang[[Clave]:[pt]],LANG!$A$1)</f>
        <v>indicate which:</v>
      </c>
      <c r="S30" s="146"/>
      <c r="T30" s="146"/>
      <c r="U30" s="146"/>
      <c r="V30" s="146"/>
      <c r="W30" s="144"/>
      <c r="X30" s="144"/>
      <c r="Y30" s="144"/>
      <c r="Z30" s="144"/>
      <c r="AA30" s="144"/>
      <c r="AB30" s="144"/>
      <c r="AD30" s="5"/>
      <c r="AE30" s="5"/>
      <c r="AF30" s="45"/>
      <c r="AJ30" s="82"/>
      <c r="AK30" s="82"/>
      <c r="AL30" s="82"/>
      <c r="AM30" s="82"/>
      <c r="AN30" s="82"/>
      <c r="AO30" s="82"/>
      <c r="AP30" s="82"/>
      <c r="AQ30" s="82"/>
      <c r="AR30" s="82"/>
      <c r="AS30" s="82"/>
      <c r="AT30" s="82"/>
      <c r="AU30" s="82"/>
      <c r="AV30" s="82"/>
      <c r="AW30" s="82"/>
      <c r="AX30" s="82"/>
      <c r="AY30" s="82"/>
      <c r="AZ30" s="82"/>
      <c r="BA30" s="82"/>
      <c r="BB30" s="82"/>
      <c r="BC30" s="82"/>
      <c r="BD30" s="82"/>
      <c r="BE30" s="82"/>
      <c r="BF30" s="82"/>
      <c r="BG30" s="82"/>
      <c r="BH30" s="58"/>
      <c r="BI30" s="58"/>
      <c r="BJ30" s="58"/>
      <c r="BK30" s="58"/>
      <c r="BL30" s="87"/>
    </row>
    <row r="31" spans="2:83" s="3" customFormat="1" ht="7">
      <c r="B31" s="63"/>
      <c r="C31" s="70"/>
      <c r="D31" s="75"/>
      <c r="E31" s="75"/>
      <c r="F31" s="75"/>
      <c r="G31" s="75"/>
      <c r="H31" s="75"/>
      <c r="I31" s="75"/>
      <c r="J31" s="75"/>
      <c r="K31" s="75"/>
      <c r="L31" s="75"/>
      <c r="M31" s="75"/>
      <c r="N31" s="75"/>
      <c r="O31" s="75"/>
      <c r="P31" s="75"/>
      <c r="Q31" s="75"/>
      <c r="R31" s="75"/>
      <c r="S31" s="75"/>
      <c r="T31" s="75"/>
      <c r="U31" s="75"/>
      <c r="V31" s="75"/>
      <c r="W31" s="75"/>
      <c r="X31" s="75"/>
      <c r="Y31" s="75"/>
      <c r="Z31" s="75"/>
      <c r="AA31" s="75"/>
      <c r="AB31" s="75"/>
      <c r="AC31" s="75"/>
      <c r="AD31" s="75"/>
      <c r="AE31" s="75"/>
      <c r="AF31" s="76"/>
      <c r="AG31" s="88"/>
      <c r="AH31" s="84"/>
      <c r="AI31" s="89"/>
      <c r="AJ31" s="86"/>
      <c r="AK31" s="86"/>
      <c r="AL31" s="86"/>
      <c r="AM31" s="86"/>
      <c r="AN31" s="86"/>
      <c r="AO31" s="86"/>
      <c r="AP31" s="86"/>
      <c r="AQ31" s="86"/>
      <c r="AR31" s="86"/>
      <c r="AS31" s="86"/>
      <c r="AT31" s="86"/>
      <c r="AU31" s="86"/>
      <c r="AV31" s="86"/>
      <c r="AW31" s="86"/>
      <c r="AX31" s="86"/>
      <c r="AY31" s="86"/>
      <c r="AZ31" s="86"/>
      <c r="BA31" s="86"/>
      <c r="BB31" s="86"/>
      <c r="BC31" s="86"/>
      <c r="BD31" s="86"/>
      <c r="BE31" s="86"/>
      <c r="BF31" s="86"/>
      <c r="BG31" s="86"/>
      <c r="BH31" s="86"/>
      <c r="BI31" s="86"/>
      <c r="BJ31" s="86"/>
      <c r="BK31" s="86"/>
      <c r="BL31" s="86"/>
      <c r="BM31" s="89"/>
      <c r="BN31" s="89"/>
      <c r="BO31" s="89"/>
      <c r="BP31" s="89"/>
      <c r="BQ31" s="89"/>
      <c r="BR31" s="89"/>
      <c r="BS31" s="89"/>
      <c r="BT31" s="89"/>
      <c r="BU31" s="89"/>
      <c r="BV31" s="89"/>
      <c r="BW31" s="89"/>
      <c r="BX31" s="89"/>
      <c r="BY31" s="89"/>
      <c r="BZ31" s="89"/>
      <c r="CA31" s="89"/>
      <c r="CB31" s="89"/>
      <c r="CC31" s="89"/>
      <c r="CD31" s="89"/>
      <c r="CE31" s="89"/>
    </row>
    <row r="32" spans="2:83" s="3" customFormat="1" ht="7">
      <c r="B32" s="64"/>
      <c r="C32" s="64"/>
      <c r="AG32" s="88"/>
      <c r="AH32" s="84"/>
      <c r="AI32" s="89"/>
      <c r="AJ32" s="86"/>
      <c r="AK32" s="86"/>
      <c r="AL32" s="86"/>
      <c r="AM32" s="86"/>
      <c r="AN32" s="86"/>
      <c r="AO32" s="86"/>
      <c r="AP32" s="86"/>
      <c r="AQ32" s="86"/>
      <c r="AR32" s="86"/>
      <c r="AS32" s="86"/>
      <c r="AT32" s="86"/>
      <c r="AU32" s="86"/>
      <c r="AV32" s="86"/>
      <c r="AW32" s="86"/>
      <c r="AX32" s="86"/>
      <c r="AY32" s="86"/>
      <c r="AZ32" s="86"/>
      <c r="BA32" s="86"/>
      <c r="BB32" s="86"/>
      <c r="BC32" s="86"/>
      <c r="BD32" s="86"/>
      <c r="BE32" s="86"/>
      <c r="BF32" s="86"/>
      <c r="BG32" s="86"/>
      <c r="BH32" s="86"/>
      <c r="BI32" s="86"/>
      <c r="BJ32" s="86"/>
      <c r="BK32" s="86"/>
      <c r="BL32" s="86"/>
      <c r="BM32" s="89"/>
      <c r="BN32" s="89"/>
      <c r="BO32" s="89"/>
      <c r="BP32" s="89"/>
      <c r="BQ32" s="89"/>
      <c r="BR32" s="89"/>
      <c r="BS32" s="89"/>
      <c r="BT32" s="89"/>
      <c r="BU32" s="89"/>
      <c r="BV32" s="89"/>
      <c r="BW32" s="89"/>
      <c r="BX32" s="89"/>
      <c r="BY32" s="89"/>
      <c r="BZ32" s="89"/>
      <c r="CA32" s="89"/>
      <c r="CB32" s="89"/>
      <c r="CC32" s="89"/>
      <c r="CD32" s="89"/>
      <c r="CE32" s="89"/>
    </row>
    <row r="33" spans="2:83" s="3" customFormat="1" ht="7">
      <c r="B33" s="61"/>
      <c r="C33" s="67"/>
      <c r="D33" s="77"/>
      <c r="E33" s="77"/>
      <c r="F33" s="77"/>
      <c r="G33" s="77"/>
      <c r="H33" s="77"/>
      <c r="I33" s="77"/>
      <c r="J33" s="77"/>
      <c r="K33" s="77"/>
      <c r="L33" s="77"/>
      <c r="M33" s="77"/>
      <c r="N33" s="77"/>
      <c r="O33" s="77"/>
      <c r="P33" s="77"/>
      <c r="Q33" s="77"/>
      <c r="R33" s="77"/>
      <c r="S33" s="77"/>
      <c r="T33" s="77"/>
      <c r="U33" s="77"/>
      <c r="V33" s="77"/>
      <c r="W33" s="77"/>
      <c r="X33" s="77"/>
      <c r="Y33" s="77"/>
      <c r="Z33" s="77"/>
      <c r="AA33" s="77"/>
      <c r="AB33" s="77"/>
      <c r="AC33" s="77"/>
      <c r="AD33" s="77"/>
      <c r="AE33" s="77"/>
      <c r="AF33" s="78"/>
      <c r="AG33" s="88"/>
      <c r="AH33" s="84"/>
      <c r="AI33" s="89"/>
      <c r="AJ33" s="86"/>
      <c r="AK33" s="86"/>
      <c r="AL33" s="86"/>
      <c r="AM33" s="86"/>
      <c r="AN33" s="86"/>
      <c r="AO33" s="86"/>
      <c r="AP33" s="86"/>
      <c r="AQ33" s="86"/>
      <c r="AR33" s="86"/>
      <c r="AS33" s="86"/>
      <c r="AT33" s="86"/>
      <c r="AU33" s="86"/>
      <c r="AV33" s="86"/>
      <c r="AW33" s="86"/>
      <c r="AX33" s="86"/>
      <c r="AY33" s="86"/>
      <c r="AZ33" s="86"/>
      <c r="BA33" s="86"/>
      <c r="BB33" s="86"/>
      <c r="BC33" s="86"/>
      <c r="BD33" s="86"/>
      <c r="BE33" s="86"/>
      <c r="BF33" s="86"/>
      <c r="BG33" s="86"/>
      <c r="BH33" s="86"/>
      <c r="BI33" s="86"/>
      <c r="BJ33" s="86"/>
      <c r="BK33" s="86"/>
      <c r="BL33" s="86"/>
      <c r="BM33" s="89"/>
      <c r="BN33" s="89"/>
      <c r="BO33" s="89"/>
      <c r="BP33" s="89"/>
      <c r="BQ33" s="89"/>
      <c r="BR33" s="89"/>
      <c r="BS33" s="89"/>
      <c r="BT33" s="89"/>
      <c r="BU33" s="89"/>
      <c r="BV33" s="89"/>
      <c r="BW33" s="89"/>
      <c r="BX33" s="89"/>
      <c r="BY33" s="89"/>
      <c r="BZ33" s="89"/>
      <c r="CA33" s="89"/>
      <c r="CB33" s="89"/>
      <c r="CC33" s="89"/>
      <c r="CD33" s="89"/>
      <c r="CE33" s="89"/>
    </row>
    <row r="34" spans="2:83">
      <c r="B34" s="131" t="str">
        <f>VLOOKUP("G028",TLang[[Clave]:[pt]],LANG!$A$1)</f>
        <v>Name of the person completing/participating in the survey:</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132"/>
      <c r="AD34" s="132"/>
      <c r="AE34" s="132"/>
      <c r="AF34" s="151"/>
      <c r="AJ34" s="82"/>
      <c r="AK34" s="82"/>
      <c r="AL34" s="82"/>
      <c r="AM34" s="82"/>
      <c r="AN34" s="82"/>
      <c r="AO34" s="82"/>
      <c r="AP34" s="82"/>
      <c r="AQ34" s="82"/>
      <c r="AR34" s="82"/>
      <c r="AS34" s="82"/>
      <c r="AT34" s="82"/>
      <c r="AU34" s="82"/>
      <c r="AV34" s="82"/>
      <c r="AW34" s="82"/>
      <c r="AX34" s="82"/>
      <c r="AY34" s="82"/>
      <c r="AZ34" s="82"/>
      <c r="BA34" s="82"/>
      <c r="BB34" s="82"/>
      <c r="BC34" s="82"/>
      <c r="BD34" s="82"/>
      <c r="BE34" s="82"/>
      <c r="BF34" s="82"/>
      <c r="BG34" s="82"/>
      <c r="BH34" s="82"/>
      <c r="BI34" s="82"/>
      <c r="BJ34" s="82"/>
      <c r="BK34" s="82"/>
      <c r="BL34" s="82"/>
    </row>
    <row r="35" spans="2:83">
      <c r="B35" s="149"/>
      <c r="C35" s="149"/>
      <c r="D35" s="149"/>
      <c r="E35" s="149"/>
      <c r="F35" s="149"/>
      <c r="G35" s="149"/>
      <c r="H35" s="149"/>
      <c r="I35" s="149"/>
      <c r="J35" s="149"/>
      <c r="K35" s="149"/>
      <c r="L35" s="149"/>
      <c r="M35" s="149"/>
      <c r="N35" s="149"/>
      <c r="O35" s="149"/>
      <c r="P35" s="149"/>
      <c r="Q35" s="150"/>
      <c r="R35" s="150"/>
      <c r="S35" s="150"/>
      <c r="T35" s="150"/>
      <c r="U35" s="150"/>
      <c r="V35" s="150"/>
      <c r="W35" s="150"/>
      <c r="X35" s="150"/>
      <c r="Y35" s="150"/>
      <c r="Z35" s="150"/>
      <c r="AA35" s="150"/>
      <c r="AB35" s="150"/>
      <c r="AC35" s="150"/>
      <c r="AD35" s="150"/>
      <c r="AE35" s="150"/>
      <c r="AF35" s="150"/>
      <c r="AJ35" s="82"/>
      <c r="AK35" s="82"/>
      <c r="AL35" s="82"/>
      <c r="AM35" s="82"/>
      <c r="AN35" s="82"/>
      <c r="AO35" s="82"/>
      <c r="AP35" s="82"/>
      <c r="AQ35" s="82"/>
      <c r="AR35" s="82"/>
      <c r="AS35" s="82"/>
      <c r="AT35" s="82"/>
      <c r="AU35" s="82"/>
      <c r="AV35" s="82"/>
      <c r="AW35" s="82"/>
      <c r="AX35" s="82"/>
      <c r="AY35" s="82"/>
      <c r="AZ35" s="82"/>
      <c r="BA35" s="82"/>
      <c r="BB35" s="82"/>
      <c r="BC35" s="82"/>
      <c r="BD35" s="82"/>
      <c r="BE35" s="82"/>
      <c r="BF35" s="82"/>
      <c r="BG35" s="82"/>
      <c r="BH35" s="82"/>
      <c r="BI35" s="82"/>
      <c r="BJ35" s="82"/>
      <c r="BK35" s="82"/>
      <c r="BL35" s="82"/>
    </row>
    <row r="36" spans="2:83">
      <c r="B36" s="149"/>
      <c r="C36" s="149"/>
      <c r="D36" s="149"/>
      <c r="E36" s="149"/>
      <c r="F36" s="149"/>
      <c r="G36" s="149"/>
      <c r="H36" s="149"/>
      <c r="I36" s="149"/>
      <c r="J36" s="149"/>
      <c r="K36" s="149"/>
      <c r="L36" s="149"/>
      <c r="M36" s="149"/>
      <c r="N36" s="149"/>
      <c r="O36" s="149"/>
      <c r="P36" s="149"/>
      <c r="Q36" s="150"/>
      <c r="R36" s="150"/>
      <c r="S36" s="150"/>
      <c r="T36" s="150"/>
      <c r="U36" s="150"/>
      <c r="V36" s="150"/>
      <c r="W36" s="150"/>
      <c r="X36" s="150"/>
      <c r="Y36" s="150"/>
      <c r="Z36" s="150"/>
      <c r="AA36" s="150"/>
      <c r="AB36" s="150"/>
      <c r="AC36" s="150"/>
      <c r="AD36" s="150"/>
      <c r="AE36" s="150"/>
      <c r="AF36" s="150"/>
      <c r="AJ36" s="82"/>
      <c r="AK36" s="82"/>
      <c r="AL36" s="82"/>
      <c r="AM36" s="82"/>
      <c r="AN36" s="82"/>
      <c r="AO36" s="82"/>
      <c r="AP36" s="82"/>
      <c r="AQ36" s="82"/>
      <c r="AR36" s="82"/>
      <c r="AS36" s="82"/>
      <c r="AT36" s="82"/>
      <c r="AU36" s="82"/>
      <c r="AV36" s="82"/>
      <c r="AW36" s="82"/>
      <c r="AX36" s="82"/>
      <c r="AY36" s="82"/>
      <c r="AZ36" s="82"/>
      <c r="BA36" s="82"/>
      <c r="BB36" s="82"/>
      <c r="BC36" s="82"/>
      <c r="BD36" s="82"/>
      <c r="BE36" s="82"/>
      <c r="BF36" s="82"/>
      <c r="BG36" s="82"/>
      <c r="BH36" s="82"/>
      <c r="BI36" s="82"/>
      <c r="BJ36" s="82"/>
      <c r="BK36" s="82"/>
      <c r="BL36" s="82"/>
    </row>
    <row r="37" spans="2:83">
      <c r="B37" s="149"/>
      <c r="C37" s="149"/>
      <c r="D37" s="149"/>
      <c r="E37" s="149"/>
      <c r="F37" s="149"/>
      <c r="G37" s="149"/>
      <c r="H37" s="149"/>
      <c r="I37" s="149"/>
      <c r="J37" s="149"/>
      <c r="K37" s="149"/>
      <c r="L37" s="149"/>
      <c r="M37" s="149"/>
      <c r="N37" s="149"/>
      <c r="O37" s="149"/>
      <c r="P37" s="149"/>
      <c r="Q37" s="150"/>
      <c r="R37" s="150"/>
      <c r="S37" s="150"/>
      <c r="T37" s="150"/>
      <c r="U37" s="150"/>
      <c r="V37" s="150"/>
      <c r="W37" s="150"/>
      <c r="X37" s="150"/>
      <c r="Y37" s="150"/>
      <c r="Z37" s="150"/>
      <c r="AA37" s="150"/>
      <c r="AB37" s="150"/>
      <c r="AC37" s="150"/>
      <c r="AD37" s="150"/>
      <c r="AE37" s="150"/>
      <c r="AF37" s="150"/>
      <c r="AJ37" s="82"/>
      <c r="AK37" s="82"/>
      <c r="AL37" s="82"/>
      <c r="AM37" s="82"/>
      <c r="AN37" s="82"/>
      <c r="AO37" s="82"/>
      <c r="AP37" s="82"/>
      <c r="AQ37" s="82"/>
      <c r="AR37" s="82"/>
      <c r="AS37" s="82"/>
      <c r="AT37" s="82"/>
      <c r="AU37" s="82"/>
      <c r="AV37" s="82"/>
      <c r="AW37" s="82"/>
      <c r="AX37" s="82"/>
      <c r="AY37" s="82"/>
      <c r="AZ37" s="82"/>
      <c r="BA37" s="82"/>
      <c r="BB37" s="82"/>
      <c r="BC37" s="82"/>
      <c r="BD37" s="82"/>
      <c r="BE37" s="82"/>
      <c r="BF37" s="82"/>
      <c r="BG37" s="82"/>
      <c r="BH37" s="82"/>
      <c r="BI37" s="82"/>
      <c r="BJ37" s="82"/>
      <c r="BK37" s="82"/>
      <c r="BL37" s="82"/>
    </row>
    <row r="38" spans="2:83">
      <c r="B38" s="128" t="str">
        <f>VLOOKUP("G029",TLang[[Clave]:[pt]],LANG!$A$1)</f>
        <v>Name of the evaluators:</v>
      </c>
      <c r="C38" s="129"/>
      <c r="D38" s="129"/>
      <c r="E38" s="129"/>
      <c r="F38" s="129"/>
      <c r="G38" s="129"/>
      <c r="H38" s="129"/>
      <c r="I38" s="129"/>
      <c r="J38" s="129"/>
      <c r="K38" s="129"/>
      <c r="L38" s="129"/>
      <c r="M38" s="129"/>
      <c r="N38" s="129"/>
      <c r="O38" s="129"/>
      <c r="P38" s="129"/>
      <c r="Q38" s="129"/>
      <c r="R38" s="129"/>
      <c r="S38" s="129"/>
      <c r="T38" s="129"/>
      <c r="U38" s="129"/>
      <c r="V38" s="129"/>
      <c r="W38" s="129"/>
      <c r="X38" s="129"/>
      <c r="Y38" s="129"/>
      <c r="Z38" s="129"/>
      <c r="AA38" s="129"/>
      <c r="AB38" s="129"/>
      <c r="AC38" s="129"/>
      <c r="AD38" s="129"/>
      <c r="AE38" s="129"/>
      <c r="AF38" s="152"/>
      <c r="AJ38" s="82"/>
      <c r="AK38" s="82"/>
      <c r="AL38" s="82"/>
      <c r="AM38" s="82"/>
      <c r="AN38" s="82"/>
      <c r="AO38" s="82"/>
      <c r="AP38" s="82"/>
      <c r="AQ38" s="82"/>
      <c r="AR38" s="82"/>
      <c r="AS38" s="82"/>
      <c r="AT38" s="82"/>
      <c r="AU38" s="82"/>
      <c r="AV38" s="82"/>
      <c r="AW38" s="82"/>
      <c r="AX38" s="82"/>
      <c r="AY38" s="82"/>
      <c r="AZ38" s="82"/>
      <c r="BA38" s="82"/>
      <c r="BB38" s="82"/>
      <c r="BC38" s="82"/>
      <c r="BD38" s="82"/>
      <c r="BE38" s="82"/>
      <c r="BF38" s="82"/>
      <c r="BG38" s="82"/>
      <c r="BH38" s="82"/>
      <c r="BI38" s="82"/>
      <c r="BJ38" s="82"/>
      <c r="BK38" s="82"/>
      <c r="BL38" s="82"/>
    </row>
    <row r="39" spans="2:83">
      <c r="B39" s="149"/>
      <c r="C39" s="149"/>
      <c r="D39" s="149"/>
      <c r="E39" s="149"/>
      <c r="F39" s="149"/>
      <c r="G39" s="149"/>
      <c r="H39" s="149"/>
      <c r="I39" s="149"/>
      <c r="J39" s="149"/>
      <c r="K39" s="149"/>
      <c r="L39" s="149"/>
      <c r="M39" s="149"/>
      <c r="N39" s="149"/>
      <c r="O39" s="149"/>
      <c r="P39" s="149"/>
      <c r="Q39" s="150"/>
      <c r="R39" s="150"/>
      <c r="S39" s="150"/>
      <c r="T39" s="150"/>
      <c r="U39" s="150"/>
      <c r="V39" s="150"/>
      <c r="W39" s="150"/>
      <c r="X39" s="150"/>
      <c r="Y39" s="150"/>
      <c r="Z39" s="150"/>
      <c r="AA39" s="150"/>
      <c r="AB39" s="150"/>
      <c r="AC39" s="150"/>
      <c r="AD39" s="150"/>
      <c r="AE39" s="150"/>
      <c r="AF39" s="150"/>
      <c r="AJ39" s="65"/>
      <c r="AK39" s="65"/>
      <c r="AL39" s="65"/>
      <c r="AM39" s="65"/>
      <c r="AN39" s="65"/>
      <c r="AO39" s="65"/>
      <c r="AP39" s="65"/>
      <c r="AQ39" s="65"/>
      <c r="AR39" s="65"/>
      <c r="AS39" s="65"/>
      <c r="AT39" s="65"/>
      <c r="AU39" s="65"/>
      <c r="AV39" s="65"/>
      <c r="AW39" s="65"/>
      <c r="AX39" s="65"/>
      <c r="AY39" s="65"/>
      <c r="AZ39" s="65"/>
      <c r="BA39" s="65"/>
      <c r="BB39" s="65"/>
      <c r="BC39" s="65"/>
      <c r="BD39" s="65"/>
      <c r="BE39" s="65"/>
      <c r="BF39" s="65"/>
      <c r="BG39" s="65"/>
      <c r="BH39" s="65"/>
      <c r="BI39" s="65"/>
      <c r="BJ39" s="65"/>
      <c r="BK39" s="65"/>
      <c r="BL39" s="65"/>
    </row>
    <row r="40" spans="2:83">
      <c r="B40" s="149"/>
      <c r="C40" s="149"/>
      <c r="D40" s="149"/>
      <c r="E40" s="149"/>
      <c r="F40" s="149"/>
      <c r="G40" s="149"/>
      <c r="H40" s="149"/>
      <c r="I40" s="149"/>
      <c r="J40" s="149"/>
      <c r="K40" s="149"/>
      <c r="L40" s="149"/>
      <c r="M40" s="149"/>
      <c r="N40" s="149"/>
      <c r="O40" s="149"/>
      <c r="P40" s="149"/>
      <c r="Q40" s="150"/>
      <c r="R40" s="150"/>
      <c r="S40" s="150"/>
      <c r="T40" s="150"/>
      <c r="U40" s="150"/>
      <c r="V40" s="150"/>
      <c r="W40" s="150"/>
      <c r="X40" s="150"/>
      <c r="Y40" s="150"/>
      <c r="Z40" s="150"/>
      <c r="AA40" s="150"/>
      <c r="AB40" s="150"/>
      <c r="AC40" s="150"/>
      <c r="AD40" s="150"/>
      <c r="AE40" s="150"/>
      <c r="AF40" s="150"/>
      <c r="AJ40" s="65"/>
      <c r="AK40" s="65"/>
      <c r="AL40" s="65"/>
      <c r="AM40" s="65"/>
      <c r="AN40" s="65"/>
      <c r="AO40" s="65"/>
      <c r="AP40" s="65"/>
      <c r="AQ40" s="65"/>
      <c r="AR40" s="65"/>
      <c r="AS40" s="65"/>
      <c r="AT40" s="65"/>
      <c r="AU40" s="65"/>
      <c r="AV40" s="65"/>
      <c r="AW40" s="65"/>
      <c r="AX40" s="65"/>
      <c r="AY40" s="65"/>
      <c r="AZ40" s="65"/>
      <c r="BA40" s="65"/>
      <c r="BB40" s="65"/>
      <c r="BC40" s="65"/>
      <c r="BD40" s="65"/>
      <c r="BE40" s="65"/>
      <c r="BF40" s="65"/>
      <c r="BG40" s="65"/>
      <c r="BH40" s="65"/>
      <c r="BI40" s="65"/>
      <c r="BJ40" s="65"/>
      <c r="BK40" s="65"/>
      <c r="BL40" s="65"/>
    </row>
    <row r="41" spans="2:83">
      <c r="B41" s="149"/>
      <c r="C41" s="149"/>
      <c r="D41" s="149"/>
      <c r="E41" s="149"/>
      <c r="F41" s="149"/>
      <c r="G41" s="149"/>
      <c r="H41" s="149"/>
      <c r="I41" s="149"/>
      <c r="J41" s="149"/>
      <c r="K41" s="149"/>
      <c r="L41" s="149"/>
      <c r="M41" s="149"/>
      <c r="N41" s="149"/>
      <c r="O41" s="149"/>
      <c r="P41" s="149"/>
      <c r="Q41" s="150"/>
      <c r="R41" s="150"/>
      <c r="S41" s="150"/>
      <c r="T41" s="150"/>
      <c r="U41" s="150"/>
      <c r="V41" s="150"/>
      <c r="W41" s="150"/>
      <c r="X41" s="150"/>
      <c r="Y41" s="150"/>
      <c r="Z41" s="150"/>
      <c r="AA41" s="150"/>
      <c r="AB41" s="150"/>
      <c r="AC41" s="150"/>
      <c r="AD41" s="150"/>
      <c r="AE41" s="150"/>
      <c r="AF41" s="150"/>
      <c r="AJ41" s="65"/>
      <c r="AK41" s="65"/>
      <c r="AL41" s="65"/>
      <c r="AM41" s="65"/>
      <c r="AN41" s="65"/>
      <c r="AO41" s="65"/>
      <c r="AP41" s="65"/>
      <c r="AQ41" s="65"/>
      <c r="AR41" s="65"/>
      <c r="AS41" s="65"/>
      <c r="AT41" s="65"/>
      <c r="AU41" s="65"/>
      <c r="AV41" s="65"/>
      <c r="AW41" s="65"/>
      <c r="AX41" s="65"/>
      <c r="AY41" s="65"/>
      <c r="AZ41" s="65"/>
      <c r="BA41" s="65"/>
      <c r="BB41" s="65"/>
      <c r="BC41" s="65"/>
      <c r="BD41" s="65"/>
      <c r="BE41" s="65"/>
      <c r="BF41" s="65"/>
      <c r="BG41" s="65"/>
      <c r="BH41" s="65"/>
      <c r="BI41" s="65"/>
      <c r="BJ41" s="65"/>
      <c r="BK41" s="65"/>
      <c r="BL41" s="65"/>
    </row>
    <row r="42" spans="2:83" s="2" customFormat="1" ht="7">
      <c r="B42" s="63"/>
      <c r="C42" s="70"/>
      <c r="D42" s="71"/>
      <c r="E42" s="71"/>
      <c r="F42" s="71"/>
      <c r="G42" s="71"/>
      <c r="H42" s="71"/>
      <c r="I42" s="71"/>
      <c r="J42" s="71"/>
      <c r="K42" s="71"/>
      <c r="L42" s="71"/>
      <c r="M42" s="71"/>
      <c r="N42" s="71"/>
      <c r="O42" s="71"/>
      <c r="P42" s="71"/>
      <c r="Q42" s="71"/>
      <c r="R42" s="71"/>
      <c r="S42" s="71"/>
      <c r="T42" s="71"/>
      <c r="U42" s="71"/>
      <c r="V42" s="71"/>
      <c r="W42" s="71"/>
      <c r="X42" s="71"/>
      <c r="Y42" s="71"/>
      <c r="Z42" s="71"/>
      <c r="AA42" s="71"/>
      <c r="AB42" s="71"/>
      <c r="AC42" s="71"/>
      <c r="AD42" s="71"/>
      <c r="AE42" s="71"/>
      <c r="AF42" s="72"/>
      <c r="AG42" s="83"/>
      <c r="AH42" s="84"/>
      <c r="AI42" s="85"/>
      <c r="AJ42" s="86"/>
      <c r="AK42" s="86"/>
      <c r="AL42" s="86"/>
      <c r="AM42" s="86"/>
      <c r="AN42" s="86"/>
      <c r="AO42" s="86"/>
      <c r="AP42" s="86"/>
      <c r="AQ42" s="86"/>
      <c r="AR42" s="86"/>
      <c r="AS42" s="86"/>
      <c r="AT42" s="86"/>
      <c r="AU42" s="86"/>
      <c r="AV42" s="86"/>
      <c r="AW42" s="86"/>
      <c r="AX42" s="86"/>
      <c r="AY42" s="86"/>
      <c r="AZ42" s="86"/>
      <c r="BA42" s="86"/>
      <c r="BB42" s="86"/>
      <c r="BC42" s="86"/>
      <c r="BD42" s="86"/>
      <c r="BE42" s="86"/>
      <c r="BF42" s="86"/>
      <c r="BG42" s="86"/>
      <c r="BH42" s="86"/>
      <c r="BI42" s="86"/>
      <c r="BJ42" s="86"/>
      <c r="BK42" s="86"/>
      <c r="BL42" s="86"/>
      <c r="BM42" s="85"/>
      <c r="BN42" s="85"/>
      <c r="BO42" s="85"/>
      <c r="BP42" s="85"/>
      <c r="BQ42" s="85"/>
      <c r="BR42" s="85"/>
      <c r="BS42" s="85"/>
      <c r="BT42" s="85"/>
      <c r="BU42" s="85"/>
      <c r="BV42" s="85"/>
      <c r="BW42" s="85"/>
      <c r="BX42" s="85"/>
      <c r="BY42" s="85"/>
      <c r="BZ42" s="85"/>
      <c r="CA42" s="85"/>
      <c r="CB42" s="85"/>
      <c r="CC42" s="85"/>
      <c r="CD42" s="85"/>
      <c r="CE42" s="85"/>
    </row>
    <row r="43" spans="2:83">
      <c r="AJ43" s="82"/>
      <c r="AK43" s="82"/>
      <c r="AL43" s="82"/>
      <c r="AM43" s="82"/>
      <c r="AN43" s="82"/>
      <c r="AO43" s="82"/>
      <c r="AP43" s="82"/>
      <c r="AQ43" s="82"/>
      <c r="AR43" s="82"/>
      <c r="AS43" s="82"/>
      <c r="AT43" s="82"/>
      <c r="AU43" s="82"/>
      <c r="AV43" s="82"/>
      <c r="AW43" s="82"/>
      <c r="AX43" s="82"/>
      <c r="AY43" s="82"/>
      <c r="AZ43" s="82"/>
      <c r="BA43" s="82"/>
      <c r="BB43" s="82"/>
      <c r="BC43" s="82"/>
      <c r="BD43" s="82"/>
      <c r="BE43" s="82"/>
      <c r="BF43" s="82"/>
      <c r="BG43" s="82"/>
      <c r="BH43" s="82"/>
      <c r="BI43" s="82"/>
      <c r="BJ43" s="82"/>
      <c r="BK43" s="82"/>
      <c r="BL43" s="82"/>
    </row>
    <row r="44" spans="2:83" ht="19">
      <c r="B44" s="136" t="str">
        <f>VLOOKUP("G052",TLang[[Clave]:[pt]],LANG!$A$1)</f>
        <v xml:space="preserve">Verification level </v>
      </c>
      <c r="C44" s="136"/>
      <c r="D44" s="136"/>
      <c r="E44" s="136"/>
      <c r="F44" s="136"/>
      <c r="G44" s="136"/>
      <c r="H44" s="136"/>
      <c r="I44" s="136"/>
      <c r="J44" s="136"/>
      <c r="K44" s="136"/>
      <c r="L44" s="136"/>
      <c r="M44" s="136"/>
      <c r="N44" s="136"/>
      <c r="O44" s="136"/>
      <c r="P44" s="136"/>
      <c r="Q44" s="136"/>
      <c r="R44" s="136"/>
      <c r="S44" s="136"/>
      <c r="T44" s="136"/>
      <c r="U44" s="136"/>
      <c r="V44" s="136"/>
      <c r="W44" s="136"/>
      <c r="X44" s="136"/>
      <c r="Y44" s="136"/>
      <c r="Z44" s="136"/>
      <c r="AA44" s="136"/>
      <c r="AB44" s="136"/>
      <c r="AC44" s="136"/>
      <c r="AD44" s="136"/>
      <c r="AE44" s="136"/>
      <c r="AF44" s="136"/>
      <c r="AJ44" s="82"/>
      <c r="AK44" s="82"/>
      <c r="AL44" s="82"/>
      <c r="AM44" s="82"/>
      <c r="AN44" s="82"/>
      <c r="AO44" s="82"/>
      <c r="AP44" s="82"/>
      <c r="AQ44" s="82"/>
      <c r="AR44" s="82"/>
      <c r="AS44" s="82"/>
      <c r="AT44" s="82"/>
      <c r="AU44" s="82"/>
      <c r="AV44" s="82"/>
      <c r="AW44" s="82"/>
      <c r="AX44" s="82"/>
      <c r="AY44" s="82"/>
      <c r="AZ44" s="82"/>
      <c r="BA44" s="82"/>
      <c r="BB44" s="82"/>
      <c r="BC44" s="82"/>
      <c r="BD44" s="82"/>
      <c r="BE44" s="82"/>
      <c r="BF44" s="82"/>
      <c r="BG44" s="82"/>
      <c r="BH44" s="82"/>
      <c r="BI44" s="82"/>
      <c r="BJ44" s="82"/>
      <c r="BK44" s="82"/>
      <c r="BL44" s="82"/>
    </row>
    <row r="45" spans="2:83">
      <c r="B45" s="138"/>
      <c r="C45" s="138"/>
      <c r="D45" s="141" t="str">
        <f>VLOOKUP("G046",TLang[[Clave]:[pt]],LANG!$A$1)</f>
        <v>COMPLETE</v>
      </c>
      <c r="E45" s="141"/>
      <c r="F45" s="141"/>
      <c r="G45" s="153" t="str">
        <f>VLOOKUP("G049",TLang[[Clave]:[pt]],LANG!$A$1)</f>
        <v>The EMS has developed, validated, and implemented the procedure/protocol. It has the recommended equipment.</v>
      </c>
      <c r="H45" s="153"/>
      <c r="I45" s="153"/>
      <c r="J45" s="153"/>
      <c r="K45" s="153"/>
      <c r="L45" s="153"/>
      <c r="M45" s="153"/>
      <c r="N45" s="153"/>
      <c r="O45" s="153"/>
      <c r="P45" s="153"/>
      <c r="Q45" s="153"/>
      <c r="R45" s="153"/>
      <c r="S45" s="153"/>
      <c r="T45" s="153"/>
      <c r="U45" s="153"/>
      <c r="V45" s="153"/>
      <c r="W45" s="153"/>
      <c r="X45" s="153"/>
      <c r="Y45" s="153"/>
      <c r="Z45" s="153"/>
      <c r="AA45" s="153"/>
      <c r="AB45" s="153"/>
      <c r="AC45" s="153"/>
      <c r="AD45" s="153"/>
      <c r="AE45" s="153"/>
      <c r="AF45" s="153"/>
      <c r="AJ45" s="82"/>
      <c r="AK45" s="82"/>
      <c r="AL45" s="82"/>
      <c r="AM45" s="82"/>
      <c r="AN45" s="82"/>
      <c r="AO45" s="82"/>
      <c r="AP45" s="82"/>
      <c r="AQ45" s="82"/>
      <c r="AR45" s="82"/>
      <c r="AS45" s="82"/>
      <c r="AT45" s="82"/>
      <c r="AU45" s="82"/>
      <c r="AV45" s="82"/>
      <c r="AW45" s="82"/>
      <c r="AX45" s="82"/>
      <c r="AY45" s="82"/>
      <c r="AZ45" s="82"/>
      <c r="BA45" s="82"/>
      <c r="BB45" s="82"/>
      <c r="BC45" s="82"/>
      <c r="BD45" s="82"/>
      <c r="BE45" s="82"/>
      <c r="BF45" s="82"/>
      <c r="BG45" s="82"/>
      <c r="BH45" s="82"/>
      <c r="BI45" s="82"/>
      <c r="BJ45" s="82"/>
      <c r="BK45" s="82"/>
      <c r="BL45" s="82"/>
    </row>
    <row r="46" spans="2:83">
      <c r="B46" s="138"/>
      <c r="C46" s="138"/>
      <c r="D46" s="141"/>
      <c r="E46" s="141"/>
      <c r="F46" s="141"/>
      <c r="G46" s="153"/>
      <c r="H46" s="153"/>
      <c r="I46" s="153"/>
      <c r="J46" s="153"/>
      <c r="K46" s="153"/>
      <c r="L46" s="153"/>
      <c r="M46" s="153"/>
      <c r="N46" s="153"/>
      <c r="O46" s="153"/>
      <c r="P46" s="153"/>
      <c r="Q46" s="153"/>
      <c r="R46" s="153"/>
      <c r="S46" s="153"/>
      <c r="T46" s="153"/>
      <c r="U46" s="153"/>
      <c r="V46" s="153"/>
      <c r="W46" s="153"/>
      <c r="X46" s="153"/>
      <c r="Y46" s="153"/>
      <c r="Z46" s="153"/>
      <c r="AA46" s="153"/>
      <c r="AB46" s="153"/>
      <c r="AC46" s="153"/>
      <c r="AD46" s="153"/>
      <c r="AE46" s="153"/>
      <c r="AF46" s="153"/>
      <c r="AJ46" s="82"/>
      <c r="AK46" s="82"/>
      <c r="AL46" s="82"/>
      <c r="AM46" s="82"/>
      <c r="AN46" s="82"/>
      <c r="AO46" s="82"/>
      <c r="AP46" s="82"/>
      <c r="AQ46" s="82"/>
      <c r="AR46" s="82"/>
      <c r="AS46" s="82"/>
      <c r="AT46" s="82"/>
      <c r="AU46" s="82"/>
      <c r="AV46" s="82"/>
      <c r="AW46" s="82"/>
      <c r="AX46" s="82"/>
      <c r="AY46" s="82"/>
      <c r="AZ46" s="82"/>
      <c r="BA46" s="82"/>
      <c r="BB46" s="82"/>
      <c r="BC46" s="82"/>
      <c r="BD46" s="82"/>
      <c r="BE46" s="82"/>
      <c r="BF46" s="82"/>
      <c r="BG46" s="82"/>
      <c r="BH46" s="82"/>
      <c r="BI46" s="82"/>
      <c r="BJ46" s="82"/>
      <c r="BK46" s="82"/>
      <c r="BL46" s="82"/>
    </row>
    <row r="47" spans="2:83">
      <c r="B47" s="139"/>
      <c r="C47" s="139"/>
      <c r="D47" s="141" t="str">
        <f>VLOOKUP("G047",TLang[[Clave]:[pt]],LANG!$A$1)</f>
        <v>IN PROCESS</v>
      </c>
      <c r="E47" s="141"/>
      <c r="F47" s="141"/>
      <c r="G47" s="153" t="str">
        <f>VLOOKUP("G050",TLang[[Clave]:[pt]],LANG!$A$1)</f>
        <v>The EMS has developed a procedure/protocol but has not yet implemented or validated it. The equipment is being purchased but has not yet been received.</v>
      </c>
      <c r="H47" s="153"/>
      <c r="I47" s="153"/>
      <c r="J47" s="153"/>
      <c r="K47" s="153"/>
      <c r="L47" s="153"/>
      <c r="M47" s="153"/>
      <c r="N47" s="153"/>
      <c r="O47" s="153"/>
      <c r="P47" s="153"/>
      <c r="Q47" s="153"/>
      <c r="R47" s="153"/>
      <c r="S47" s="153"/>
      <c r="T47" s="153"/>
      <c r="U47" s="153"/>
      <c r="V47" s="153"/>
      <c r="W47" s="153"/>
      <c r="X47" s="153"/>
      <c r="Y47" s="153"/>
      <c r="Z47" s="153"/>
      <c r="AA47" s="153"/>
      <c r="AB47" s="153"/>
      <c r="AC47" s="153"/>
      <c r="AD47" s="153"/>
      <c r="AE47" s="153"/>
      <c r="AF47" s="153"/>
    </row>
    <row r="48" spans="2:83">
      <c r="B48" s="139"/>
      <c r="C48" s="139"/>
      <c r="D48" s="141"/>
      <c r="E48" s="141"/>
      <c r="F48" s="141"/>
      <c r="G48" s="153"/>
      <c r="H48" s="153"/>
      <c r="I48" s="153"/>
      <c r="J48" s="153"/>
      <c r="K48" s="153"/>
      <c r="L48" s="153"/>
      <c r="M48" s="153"/>
      <c r="N48" s="153"/>
      <c r="O48" s="153"/>
      <c r="P48" s="153"/>
      <c r="Q48" s="153"/>
      <c r="R48" s="153"/>
      <c r="S48" s="153"/>
      <c r="T48" s="153"/>
      <c r="U48" s="153"/>
      <c r="V48" s="153"/>
      <c r="W48" s="153"/>
      <c r="X48" s="153"/>
      <c r="Y48" s="153"/>
      <c r="Z48" s="153"/>
      <c r="AA48" s="153"/>
      <c r="AB48" s="153"/>
      <c r="AC48" s="153"/>
      <c r="AD48" s="153"/>
      <c r="AE48" s="153"/>
      <c r="AF48" s="153"/>
    </row>
    <row r="49" spans="2:34">
      <c r="B49" s="140"/>
      <c r="C49" s="140"/>
      <c r="D49" s="141" t="str">
        <f>VLOOKUP("G048",TLang[[Clave]:[pt]],LANG!$A$1)</f>
        <v>INCOMPLETE</v>
      </c>
      <c r="E49" s="141"/>
      <c r="F49" s="141"/>
      <c r="G49" s="153" t="str">
        <f>VLOOKUP("G051",TLang[[Clave]:[pt]],LANG!$A$1)</f>
        <v>The EMS does not have the procedure/protocol and/or recommended equipment.</v>
      </c>
      <c r="H49" s="153"/>
      <c r="I49" s="153"/>
      <c r="J49" s="153"/>
      <c r="K49" s="153"/>
      <c r="L49" s="153"/>
      <c r="M49" s="153"/>
      <c r="N49" s="153"/>
      <c r="O49" s="153"/>
      <c r="P49" s="153"/>
      <c r="Q49" s="153"/>
      <c r="R49" s="153"/>
      <c r="S49" s="153"/>
      <c r="T49" s="153"/>
      <c r="U49" s="153"/>
      <c r="V49" s="153"/>
      <c r="W49" s="153"/>
      <c r="X49" s="153"/>
      <c r="Y49" s="153"/>
      <c r="Z49" s="153"/>
      <c r="AA49" s="153"/>
      <c r="AB49" s="153"/>
      <c r="AC49" s="153"/>
      <c r="AD49" s="153"/>
      <c r="AE49" s="153"/>
      <c r="AF49" s="153"/>
    </row>
    <row r="50" spans="2:34">
      <c r="B50" s="140"/>
      <c r="C50" s="140"/>
      <c r="D50" s="141"/>
      <c r="E50" s="141"/>
      <c r="F50" s="141"/>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c r="AD50" s="153"/>
      <c r="AE50" s="153"/>
      <c r="AF50" s="153"/>
    </row>
    <row r="52" spans="2:34" ht="16">
      <c r="B52" s="137" t="str">
        <f>VLOOKUP("H001",TLang[[Clave]:[pt]],LANG!$A$1)</f>
        <v>COMPONENTS</v>
      </c>
      <c r="C52" s="137"/>
      <c r="D52" s="137"/>
      <c r="E52" s="137"/>
      <c r="F52" s="137" t="str">
        <f>VLOOKUP("H002",TLang[[Clave]:[pt]],LANG!$A$1)</f>
        <v>OBJECTIVE</v>
      </c>
      <c r="G52" s="137"/>
      <c r="H52" s="137"/>
      <c r="I52" s="137"/>
      <c r="J52" s="137" t="str">
        <f>VLOOKUP("H003",TLang[[Clave]:[pt]],LANG!$A$1)</f>
        <v>ENROLLMENT ACTIONS</v>
      </c>
      <c r="K52" s="137"/>
      <c r="L52" s="137"/>
      <c r="M52" s="137"/>
      <c r="N52" s="137"/>
      <c r="O52" s="137"/>
      <c r="P52" s="137"/>
      <c r="Q52" s="137"/>
      <c r="R52" s="137"/>
      <c r="S52" s="137"/>
      <c r="T52" s="137"/>
      <c r="U52" s="137"/>
      <c r="V52" s="137"/>
      <c r="W52" s="137"/>
      <c r="X52" s="137"/>
      <c r="Y52" s="137"/>
      <c r="Z52" s="137"/>
      <c r="AA52" s="137"/>
      <c r="AB52" s="137"/>
      <c r="AC52" s="137"/>
      <c r="AD52" s="137" t="str">
        <f>VLOOKUP("H050",TLang[[Clave]:[pt]],LANG!$A$1)</f>
        <v>STATUS</v>
      </c>
      <c r="AE52" s="137"/>
      <c r="AF52" s="137"/>
    </row>
    <row r="53" spans="2:34" ht="45" customHeight="1">
      <c r="B53" s="154" t="str">
        <f>VLOOKUP("H004",TLang[[Clave]:[pt]],LANG!$A$1)</f>
        <v xml:space="preserve">CALL MANAGEMENT </v>
      </c>
      <c r="C53" s="154"/>
      <c r="D53" s="154"/>
      <c r="E53" s="154"/>
      <c r="F53" s="154" t="str">
        <f>VLOOKUP("H005",TLang[[Clave]:[pt]],LANG!$A$1)</f>
        <v xml:space="preserve">Ensure that calls are properly routed to 911 or other emergency medical dispatch centers to activate EMS resources </v>
      </c>
      <c r="G53" s="154"/>
      <c r="H53" s="154"/>
      <c r="I53" s="154"/>
      <c r="J53" s="148" t="str">
        <f>VLOOKUP("H006",TLang[[Clave]:[pt]],LANG!$A$1)</f>
        <v>Availability of a technological platform for correct classification of alerts, call management, and information management</v>
      </c>
      <c r="K53" s="148"/>
      <c r="L53" s="148"/>
      <c r="M53" s="148"/>
      <c r="N53" s="148"/>
      <c r="O53" s="148"/>
      <c r="P53" s="148"/>
      <c r="Q53" s="148"/>
      <c r="R53" s="148"/>
      <c r="S53" s="148"/>
      <c r="T53" s="148"/>
      <c r="U53" s="148"/>
      <c r="V53" s="148"/>
      <c r="W53" s="148"/>
      <c r="X53" s="148"/>
      <c r="Y53" s="148"/>
      <c r="Z53" s="148"/>
      <c r="AA53" s="148"/>
      <c r="AB53" s="148"/>
      <c r="AC53" s="148"/>
      <c r="AD53" s="161"/>
      <c r="AE53" s="161"/>
      <c r="AF53" s="161"/>
      <c r="AH53" s="80">
        <f>IF(AD53="",1,0)</f>
        <v>1</v>
      </c>
    </row>
    <row r="54" spans="2:34" ht="45" customHeight="1">
      <c r="B54" s="154"/>
      <c r="C54" s="154"/>
      <c r="D54" s="154"/>
      <c r="E54" s="154"/>
      <c r="F54" s="154"/>
      <c r="G54" s="154"/>
      <c r="H54" s="154"/>
      <c r="I54" s="154"/>
      <c r="J54" s="148" t="str">
        <f>VLOOKUP("H007",TLang[[Clave]:[pt]],LANG!$A$1)</f>
        <v>Identified and established mechanisms for communication/coordination with authorities at health services and points of entry, for case reporting and transportation of patients</v>
      </c>
      <c r="K54" s="148"/>
      <c r="L54" s="148"/>
      <c r="M54" s="148"/>
      <c r="N54" s="148"/>
      <c r="O54" s="148"/>
      <c r="P54" s="148"/>
      <c r="Q54" s="148"/>
      <c r="R54" s="148"/>
      <c r="S54" s="148"/>
      <c r="T54" s="148"/>
      <c r="U54" s="148"/>
      <c r="V54" s="148"/>
      <c r="W54" s="148"/>
      <c r="X54" s="148"/>
      <c r="Y54" s="148"/>
      <c r="Z54" s="148"/>
      <c r="AA54" s="148"/>
      <c r="AB54" s="148"/>
      <c r="AC54" s="148"/>
      <c r="AD54" s="161"/>
      <c r="AE54" s="161"/>
      <c r="AF54" s="161"/>
      <c r="AH54" s="80">
        <f t="shared" ref="AH54:AH88" si="0">IF(AD54="",1,0)</f>
        <v>1</v>
      </c>
    </row>
    <row r="55" spans="2:34" ht="45" customHeight="1">
      <c r="B55" s="154"/>
      <c r="C55" s="154"/>
      <c r="D55" s="154"/>
      <c r="E55" s="154"/>
      <c r="F55" s="154"/>
      <c r="G55" s="154"/>
      <c r="H55" s="154"/>
      <c r="I55" s="154"/>
      <c r="J55" s="148" t="str">
        <f>VLOOKUP("H008",TLang[[Clave]:[pt]],LANG!$A$1)</f>
        <v>The call protocol has an up-to-date questionnaire that includes COVID-19 symptoms and risk factors for (e.g., history of travel to affected areas), based on case definition.</v>
      </c>
      <c r="K55" s="148"/>
      <c r="L55" s="148"/>
      <c r="M55" s="148"/>
      <c r="N55" s="148"/>
      <c r="O55" s="148"/>
      <c r="P55" s="148"/>
      <c r="Q55" s="148"/>
      <c r="R55" s="148"/>
      <c r="S55" s="148"/>
      <c r="T55" s="148"/>
      <c r="U55" s="148"/>
      <c r="V55" s="148"/>
      <c r="W55" s="148"/>
      <c r="X55" s="148"/>
      <c r="Y55" s="148"/>
      <c r="Z55" s="148"/>
      <c r="AA55" s="148"/>
      <c r="AB55" s="148"/>
      <c r="AC55" s="148"/>
      <c r="AD55" s="161"/>
      <c r="AE55" s="161"/>
      <c r="AF55" s="161"/>
      <c r="AH55" s="80">
        <f t="shared" si="0"/>
        <v>1</v>
      </c>
    </row>
    <row r="56" spans="2:34" ht="45" customHeight="1">
      <c r="B56" s="154"/>
      <c r="C56" s="154"/>
      <c r="D56" s="154"/>
      <c r="E56" s="154"/>
      <c r="F56" s="154"/>
      <c r="G56" s="154"/>
      <c r="H56" s="154"/>
      <c r="I56" s="154"/>
      <c r="J56" s="148" t="str">
        <f>VLOOKUP("H009",TLang[[Clave]:[pt]],LANG!$A$1)</f>
        <v>Pre-arrival instructions are in place so that family members or first responders wait for ambulance services (The survey or instructions must not delay immediate advice on life-threatening situations).</v>
      </c>
      <c r="K56" s="148"/>
      <c r="L56" s="148"/>
      <c r="M56" s="148"/>
      <c r="N56" s="148"/>
      <c r="O56" s="148"/>
      <c r="P56" s="148"/>
      <c r="Q56" s="148"/>
      <c r="R56" s="148"/>
      <c r="S56" s="148"/>
      <c r="T56" s="148"/>
      <c r="U56" s="148"/>
      <c r="V56" s="148"/>
      <c r="W56" s="148"/>
      <c r="X56" s="148"/>
      <c r="Y56" s="148"/>
      <c r="Z56" s="148"/>
      <c r="AA56" s="148"/>
      <c r="AB56" s="148"/>
      <c r="AC56" s="148"/>
      <c r="AD56" s="161"/>
      <c r="AE56" s="161"/>
      <c r="AF56" s="161"/>
      <c r="AH56" s="80">
        <f t="shared" si="0"/>
        <v>1</v>
      </c>
    </row>
    <row r="57" spans="2:34" ht="45" customHeight="1">
      <c r="B57" s="154"/>
      <c r="C57" s="154"/>
      <c r="D57" s="154"/>
      <c r="E57" s="154"/>
      <c r="F57" s="154"/>
      <c r="G57" s="154"/>
      <c r="H57" s="154"/>
      <c r="I57" s="154"/>
      <c r="J57" s="148" t="str">
        <f>VLOOKUP("H010",TLang[[Clave]:[pt]],LANG!$A$1)</f>
        <v>Existence of a COVID-19 pre-arrival protocol (Post-dispatch Information Protocol) for responding units to ensure the appropriate use of personal protective measures and equipment.</v>
      </c>
      <c r="K57" s="148"/>
      <c r="L57" s="148"/>
      <c r="M57" s="148"/>
      <c r="N57" s="148"/>
      <c r="O57" s="148"/>
      <c r="P57" s="148"/>
      <c r="Q57" s="148"/>
      <c r="R57" s="148"/>
      <c r="S57" s="148"/>
      <c r="T57" s="148"/>
      <c r="U57" s="148"/>
      <c r="V57" s="148"/>
      <c r="W57" s="148"/>
      <c r="X57" s="148"/>
      <c r="Y57" s="148"/>
      <c r="Z57" s="148"/>
      <c r="AA57" s="148"/>
      <c r="AB57" s="148"/>
      <c r="AC57" s="148"/>
      <c r="AD57" s="161"/>
      <c r="AE57" s="161"/>
      <c r="AF57" s="161"/>
      <c r="AH57" s="80">
        <f t="shared" si="0"/>
        <v>1</v>
      </c>
    </row>
    <row r="58" spans="2:34" ht="45" customHeight="1">
      <c r="B58" s="154"/>
      <c r="C58" s="154"/>
      <c r="D58" s="154"/>
      <c r="E58" s="154"/>
      <c r="F58" s="154"/>
      <c r="G58" s="154"/>
      <c r="H58" s="154"/>
      <c r="I58" s="154"/>
      <c r="J58" s="148" t="str">
        <f>VLOOKUP("H011",TLang[[Clave]:[pt]],LANG!$A$1)</f>
        <v>Availability of a mechanism to regulate and coordinate interhospital transfers</v>
      </c>
      <c r="K58" s="148"/>
      <c r="L58" s="148"/>
      <c r="M58" s="148"/>
      <c r="N58" s="148"/>
      <c r="O58" s="148"/>
      <c r="P58" s="148"/>
      <c r="Q58" s="148"/>
      <c r="R58" s="148"/>
      <c r="S58" s="148"/>
      <c r="T58" s="148"/>
      <c r="U58" s="148"/>
      <c r="V58" s="148"/>
      <c r="W58" s="148"/>
      <c r="X58" s="148"/>
      <c r="Y58" s="148"/>
      <c r="Z58" s="148"/>
      <c r="AA58" s="148"/>
      <c r="AB58" s="148"/>
      <c r="AC58" s="148"/>
      <c r="AD58" s="161"/>
      <c r="AE58" s="161"/>
      <c r="AF58" s="161"/>
      <c r="AH58" s="80">
        <f t="shared" si="0"/>
        <v>1</v>
      </c>
    </row>
    <row r="59" spans="2:34" ht="45" customHeight="1">
      <c r="B59" s="166" t="str">
        <f>VLOOKUP("H012",TLang[[Clave]:[pt]],LANG!$A$1)</f>
        <v>FIRST RESPONDERS</v>
      </c>
      <c r="C59" s="166"/>
      <c r="D59" s="166"/>
      <c r="E59" s="166"/>
      <c r="F59" s="166" t="str">
        <f>VLOOKUP("H013",TLang[[Clave]:[pt]],LANG!$A$1)</f>
        <v>Facilitate system activation and initiation of treatment by first responders or the caller</v>
      </c>
      <c r="G59" s="166"/>
      <c r="H59" s="166"/>
      <c r="I59" s="166"/>
      <c r="J59" s="158" t="str">
        <f>VLOOKUP("H014",TLang[[Clave]:[pt]],LANG!$A$1)</f>
        <v>Identified and established protocol/procedure for communication with 911 and emergency medical dispatch centers and/or EMS in order to inform emergency medical personnel of a possible case of COVID-19</v>
      </c>
      <c r="K59" s="158"/>
      <c r="L59" s="158"/>
      <c r="M59" s="158"/>
      <c r="N59" s="158"/>
      <c r="O59" s="158"/>
      <c r="P59" s="158"/>
      <c r="Q59" s="158"/>
      <c r="R59" s="158"/>
      <c r="S59" s="158"/>
      <c r="T59" s="158"/>
      <c r="U59" s="158"/>
      <c r="V59" s="158"/>
      <c r="W59" s="158"/>
      <c r="X59" s="158"/>
      <c r="Y59" s="158"/>
      <c r="Z59" s="158"/>
      <c r="AA59" s="158"/>
      <c r="AB59" s="158"/>
      <c r="AC59" s="158"/>
      <c r="AD59" s="161"/>
      <c r="AE59" s="161"/>
      <c r="AF59" s="161"/>
      <c r="AH59" s="80">
        <f t="shared" si="0"/>
        <v>1</v>
      </c>
    </row>
    <row r="60" spans="2:34" ht="45" customHeight="1">
      <c r="B60" s="166"/>
      <c r="C60" s="166"/>
      <c r="D60" s="166"/>
      <c r="E60" s="166"/>
      <c r="F60" s="166"/>
      <c r="G60" s="166"/>
      <c r="H60" s="166"/>
      <c r="I60" s="166"/>
      <c r="J60" s="158" t="str">
        <f>VLOOKUP("H015",TLang[[Clave]:[pt]],LANG!$A$1)</f>
        <v>Basic Life Support procedures for suspected cases, established in coordination with the corresponding EMS</v>
      </c>
      <c r="K60" s="158"/>
      <c r="L60" s="158"/>
      <c r="M60" s="158"/>
      <c r="N60" s="158"/>
      <c r="O60" s="158"/>
      <c r="P60" s="158"/>
      <c r="Q60" s="158"/>
      <c r="R60" s="158"/>
      <c r="S60" s="158"/>
      <c r="T60" s="158"/>
      <c r="U60" s="158"/>
      <c r="V60" s="158"/>
      <c r="W60" s="158"/>
      <c r="X60" s="158"/>
      <c r="Y60" s="158"/>
      <c r="Z60" s="158"/>
      <c r="AA60" s="158"/>
      <c r="AB60" s="158"/>
      <c r="AC60" s="158"/>
      <c r="AD60" s="161"/>
      <c r="AE60" s="161"/>
      <c r="AF60" s="161"/>
      <c r="AH60" s="80">
        <f t="shared" si="0"/>
        <v>1</v>
      </c>
    </row>
    <row r="61" spans="2:34" ht="45" customHeight="1">
      <c r="B61" s="166"/>
      <c r="C61" s="166"/>
      <c r="D61" s="166"/>
      <c r="E61" s="166"/>
      <c r="F61" s="166"/>
      <c r="G61" s="166"/>
      <c r="H61" s="166"/>
      <c r="I61" s="166"/>
      <c r="J61" s="158" t="str">
        <f>VLOOKUP("H016",TLang[[Clave]:[pt]],LANG!$A$1)</f>
        <v xml:space="preserve">Procedure for the disposal of biological/infectious waste after the response, established with the ambulance service or the integrated health services network </v>
      </c>
      <c r="K61" s="158"/>
      <c r="L61" s="158"/>
      <c r="M61" s="158"/>
      <c r="N61" s="158"/>
      <c r="O61" s="158"/>
      <c r="P61" s="158"/>
      <c r="Q61" s="158"/>
      <c r="R61" s="158"/>
      <c r="S61" s="158"/>
      <c r="T61" s="158"/>
      <c r="U61" s="158"/>
      <c r="V61" s="158"/>
      <c r="W61" s="158"/>
      <c r="X61" s="158"/>
      <c r="Y61" s="158"/>
      <c r="Z61" s="158"/>
      <c r="AA61" s="158"/>
      <c r="AB61" s="158"/>
      <c r="AC61" s="158"/>
      <c r="AD61" s="161"/>
      <c r="AE61" s="161"/>
      <c r="AF61" s="161"/>
      <c r="AH61" s="80">
        <f t="shared" si="0"/>
        <v>1</v>
      </c>
    </row>
    <row r="62" spans="2:34" ht="45" customHeight="1">
      <c r="B62" s="162" t="str">
        <f>VLOOKUP("H017",TLang[[Clave]:[pt]],LANG!$A$1)</f>
        <v>MEDICAL TRANSPORTATION (INCLUDING PRIMARY AND INTERHOSPITAL)</v>
      </c>
      <c r="C62" s="162"/>
      <c r="D62" s="162"/>
      <c r="E62" s="162"/>
      <c r="F62" s="162" t="str">
        <f>VLOOKUP("H018",TLang[[Clave]:[pt]],LANG!$A$1)</f>
        <v>Establish safe treatment (including basic and/or advanced life support) and ensure appropriate patient transport to the receiving health facility</v>
      </c>
      <c r="G62" s="162"/>
      <c r="H62" s="162"/>
      <c r="I62" s="162"/>
      <c r="J62" s="155" t="str">
        <f>VLOOKUP("H019",TLang[[Clave]:[pt]],LANG!$A$1)</f>
        <v>Hospital Pre-arrival notification procedure established with the integrated health service network to confirm the reception and to facilitate the emergency department preparation for the arrival of the suspected or confirmed case.</v>
      </c>
      <c r="K62" s="156"/>
      <c r="L62" s="156"/>
      <c r="M62" s="156"/>
      <c r="N62" s="156"/>
      <c r="O62" s="156"/>
      <c r="P62" s="156"/>
      <c r="Q62" s="156"/>
      <c r="R62" s="156"/>
      <c r="S62" s="156"/>
      <c r="T62" s="156"/>
      <c r="U62" s="156"/>
      <c r="V62" s="156"/>
      <c r="W62" s="156"/>
      <c r="X62" s="156"/>
      <c r="Y62" s="156"/>
      <c r="Z62" s="156"/>
      <c r="AA62" s="156"/>
      <c r="AB62" s="156"/>
      <c r="AC62" s="157"/>
      <c r="AD62" s="161"/>
      <c r="AE62" s="161"/>
      <c r="AF62" s="161"/>
      <c r="AH62" s="80">
        <f t="shared" si="0"/>
        <v>1</v>
      </c>
    </row>
    <row r="63" spans="2:34" ht="45" customHeight="1">
      <c r="B63" s="162"/>
      <c r="C63" s="162"/>
      <c r="D63" s="162"/>
      <c r="E63" s="162"/>
      <c r="F63" s="162"/>
      <c r="G63" s="162"/>
      <c r="H63" s="162"/>
      <c r="I63" s="162"/>
      <c r="J63" s="155" t="str">
        <f>VLOOKUP("H020",TLang[[Clave]:[pt]],LANG!$A$1)</f>
        <v xml:space="preserve">Identified and established mechanisms for communication/coordination with health authorities in order to report ambulance in route and patient transfer </v>
      </c>
      <c r="K63" s="156"/>
      <c r="L63" s="156"/>
      <c r="M63" s="156"/>
      <c r="N63" s="156"/>
      <c r="O63" s="156"/>
      <c r="P63" s="156"/>
      <c r="Q63" s="156"/>
      <c r="R63" s="156"/>
      <c r="S63" s="156"/>
      <c r="T63" s="156"/>
      <c r="U63" s="156"/>
      <c r="V63" s="156"/>
      <c r="W63" s="156"/>
      <c r="X63" s="156"/>
      <c r="Y63" s="156"/>
      <c r="Z63" s="156"/>
      <c r="AA63" s="156"/>
      <c r="AB63" s="156"/>
      <c r="AC63" s="157"/>
      <c r="AD63" s="161"/>
      <c r="AE63" s="161"/>
      <c r="AF63" s="161"/>
      <c r="AH63" s="80">
        <f t="shared" si="0"/>
        <v>1</v>
      </c>
    </row>
    <row r="64" spans="2:34" ht="45" customHeight="1">
      <c r="B64" s="162"/>
      <c r="C64" s="162"/>
      <c r="D64" s="162"/>
      <c r="E64" s="162"/>
      <c r="F64" s="162"/>
      <c r="G64" s="162"/>
      <c r="H64" s="162"/>
      <c r="I64" s="162"/>
      <c r="J64" s="155" t="str">
        <f>VLOOKUP("H021",TLang[[Clave]:[pt]],LANG!$A$1)</f>
        <v xml:space="preserve">Mechanism for interhospital transfer identified and established with 911 and/or emergency medical dispatch centers and the integrated health services network </v>
      </c>
      <c r="K64" s="156"/>
      <c r="L64" s="156"/>
      <c r="M64" s="156"/>
      <c r="N64" s="156"/>
      <c r="O64" s="156"/>
      <c r="P64" s="156"/>
      <c r="Q64" s="156"/>
      <c r="R64" s="156"/>
      <c r="S64" s="156"/>
      <c r="T64" s="156"/>
      <c r="U64" s="156"/>
      <c r="V64" s="156"/>
      <c r="W64" s="156"/>
      <c r="X64" s="156"/>
      <c r="Y64" s="156"/>
      <c r="Z64" s="156"/>
      <c r="AA64" s="156"/>
      <c r="AB64" s="156"/>
      <c r="AC64" s="157"/>
      <c r="AD64" s="161"/>
      <c r="AE64" s="161"/>
      <c r="AF64" s="161"/>
      <c r="AH64" s="80">
        <f t="shared" si="0"/>
        <v>1</v>
      </c>
    </row>
    <row r="65" spans="2:34" ht="45" customHeight="1">
      <c r="B65" s="162"/>
      <c r="C65" s="162"/>
      <c r="D65" s="162"/>
      <c r="E65" s="162"/>
      <c r="F65" s="162"/>
      <c r="G65" s="162"/>
      <c r="H65" s="162"/>
      <c r="I65" s="162"/>
      <c r="J65" s="155" t="str">
        <f>VLOOKUP("H022",TLang[[Clave]:[pt]],LANG!$A$1)</f>
        <v>Identification and location of ambulances with compartmentalized separation between the driver’s cabin and treatment area, and/or a HEPA filter in their ventilation circuits</v>
      </c>
      <c r="K65" s="156"/>
      <c r="L65" s="156"/>
      <c r="M65" s="156"/>
      <c r="N65" s="156"/>
      <c r="O65" s="156"/>
      <c r="P65" s="156"/>
      <c r="Q65" s="156"/>
      <c r="R65" s="156"/>
      <c r="S65" s="156"/>
      <c r="T65" s="156"/>
      <c r="U65" s="156"/>
      <c r="V65" s="156"/>
      <c r="W65" s="156"/>
      <c r="X65" s="156"/>
      <c r="Y65" s="156"/>
      <c r="Z65" s="156"/>
      <c r="AA65" s="156"/>
      <c r="AB65" s="156"/>
      <c r="AC65" s="157"/>
      <c r="AD65" s="161"/>
      <c r="AE65" s="161"/>
      <c r="AF65" s="161"/>
      <c r="AH65" s="80">
        <f t="shared" si="0"/>
        <v>1</v>
      </c>
    </row>
    <row r="66" spans="2:34" ht="45" customHeight="1">
      <c r="B66" s="162"/>
      <c r="C66" s="162"/>
      <c r="D66" s="162"/>
      <c r="E66" s="162"/>
      <c r="F66" s="162"/>
      <c r="G66" s="162"/>
      <c r="H66" s="162"/>
      <c r="I66" s="162"/>
      <c r="J66" s="155" t="str">
        <f>VLOOKUP("H023",TLang[[Clave]:[pt]],LANG!$A$1)</f>
        <v>Availability of adequate hand hygiene resources in the ambulance</v>
      </c>
      <c r="K66" s="156"/>
      <c r="L66" s="156"/>
      <c r="M66" s="156"/>
      <c r="N66" s="156"/>
      <c r="O66" s="156"/>
      <c r="P66" s="156"/>
      <c r="Q66" s="156"/>
      <c r="R66" s="156"/>
      <c r="S66" s="156"/>
      <c r="T66" s="156"/>
      <c r="U66" s="156"/>
      <c r="V66" s="156"/>
      <c r="W66" s="156"/>
      <c r="X66" s="156"/>
      <c r="Y66" s="156"/>
      <c r="Z66" s="156"/>
      <c r="AA66" s="156"/>
      <c r="AB66" s="156"/>
      <c r="AC66" s="157"/>
      <c r="AD66" s="161"/>
      <c r="AE66" s="161"/>
      <c r="AF66" s="161"/>
      <c r="AH66" s="80">
        <f t="shared" si="0"/>
        <v>1</v>
      </c>
    </row>
    <row r="67" spans="2:34" ht="45" customHeight="1">
      <c r="B67" s="162"/>
      <c r="C67" s="162"/>
      <c r="D67" s="162"/>
      <c r="E67" s="162"/>
      <c r="F67" s="162"/>
      <c r="G67" s="162"/>
      <c r="H67" s="162"/>
      <c r="I67" s="162"/>
      <c r="J67" s="155" t="str">
        <f>VLOOKUP("H024",TLang[[Clave]:[pt]],LANG!$A$1)</f>
        <v>Availability of an adequate, clearly indicated area for the disposal of biological/infectious waste in ambulances</v>
      </c>
      <c r="K67" s="156"/>
      <c r="L67" s="156"/>
      <c r="M67" s="156"/>
      <c r="N67" s="156"/>
      <c r="O67" s="156"/>
      <c r="P67" s="156"/>
      <c r="Q67" s="156"/>
      <c r="R67" s="156"/>
      <c r="S67" s="156"/>
      <c r="T67" s="156"/>
      <c r="U67" s="156"/>
      <c r="V67" s="156"/>
      <c r="W67" s="156"/>
      <c r="X67" s="156"/>
      <c r="Y67" s="156"/>
      <c r="Z67" s="156"/>
      <c r="AA67" s="156"/>
      <c r="AB67" s="156"/>
      <c r="AC67" s="157"/>
      <c r="AD67" s="161"/>
      <c r="AE67" s="161"/>
      <c r="AF67" s="161"/>
      <c r="AH67" s="80">
        <f t="shared" si="0"/>
        <v>1</v>
      </c>
    </row>
    <row r="68" spans="2:34" ht="45" customHeight="1">
      <c r="B68" s="162"/>
      <c r="C68" s="162"/>
      <c r="D68" s="162"/>
      <c r="E68" s="162"/>
      <c r="F68" s="162"/>
      <c r="G68" s="162"/>
      <c r="H68" s="162"/>
      <c r="I68" s="162"/>
      <c r="J68" s="155" t="str">
        <f>VLOOKUP("H025",TLang[[Clave]:[pt]],LANG!$A$1)</f>
        <v>Availability of a care protocol for the management and transportation of suspected and confirmed cases</v>
      </c>
      <c r="K68" s="156"/>
      <c r="L68" s="156"/>
      <c r="M68" s="156"/>
      <c r="N68" s="156"/>
      <c r="O68" s="156"/>
      <c r="P68" s="156"/>
      <c r="Q68" s="156"/>
      <c r="R68" s="156"/>
      <c r="S68" s="156"/>
      <c r="T68" s="156"/>
      <c r="U68" s="156"/>
      <c r="V68" s="156"/>
      <c r="W68" s="156"/>
      <c r="X68" s="156"/>
      <c r="Y68" s="156"/>
      <c r="Z68" s="156"/>
      <c r="AA68" s="156"/>
      <c r="AB68" s="156"/>
      <c r="AC68" s="157"/>
      <c r="AD68" s="161"/>
      <c r="AE68" s="161"/>
      <c r="AF68" s="161"/>
      <c r="AH68" s="80">
        <f t="shared" si="0"/>
        <v>1</v>
      </c>
    </row>
    <row r="69" spans="2:34" ht="45" customHeight="1">
      <c r="B69" s="162"/>
      <c r="C69" s="162"/>
      <c r="D69" s="162"/>
      <c r="E69" s="162"/>
      <c r="F69" s="162"/>
      <c r="G69" s="162"/>
      <c r="H69" s="162"/>
      <c r="I69" s="162"/>
      <c r="J69" s="155" t="str">
        <f>VLOOKUP("H026",TLang[[Clave]:[pt]],LANG!$A$1)</f>
        <v>Availability of a protocol for airway management and ventilation, including all techniques with risk of aerosol production</v>
      </c>
      <c r="K69" s="156"/>
      <c r="L69" s="156"/>
      <c r="M69" s="156"/>
      <c r="N69" s="156"/>
      <c r="O69" s="156"/>
      <c r="P69" s="156"/>
      <c r="Q69" s="156"/>
      <c r="R69" s="156"/>
      <c r="S69" s="156"/>
      <c r="T69" s="156"/>
      <c r="U69" s="156"/>
      <c r="V69" s="156"/>
      <c r="W69" s="156"/>
      <c r="X69" s="156"/>
      <c r="Y69" s="156"/>
      <c r="Z69" s="156"/>
      <c r="AA69" s="156"/>
      <c r="AB69" s="156"/>
      <c r="AC69" s="157"/>
      <c r="AD69" s="161"/>
      <c r="AE69" s="161"/>
      <c r="AF69" s="161"/>
      <c r="AH69" s="80">
        <f t="shared" si="0"/>
        <v>1</v>
      </c>
    </row>
    <row r="70" spans="2:34" ht="45" customHeight="1">
      <c r="B70" s="162"/>
      <c r="C70" s="162"/>
      <c r="D70" s="162"/>
      <c r="E70" s="162"/>
      <c r="F70" s="162"/>
      <c r="G70" s="162"/>
      <c r="H70" s="162"/>
      <c r="I70" s="162"/>
      <c r="J70" s="155" t="str">
        <f>VLOOKUP("H027",TLang[[Clave]:[pt]],LANG!$A$1)</f>
        <v xml:space="preserve">Availability of manual ventilation devices with HEPA filters in vents </v>
      </c>
      <c r="K70" s="156"/>
      <c r="L70" s="156"/>
      <c r="M70" s="156"/>
      <c r="N70" s="156"/>
      <c r="O70" s="156"/>
      <c r="P70" s="156"/>
      <c r="Q70" s="156"/>
      <c r="R70" s="156"/>
      <c r="S70" s="156"/>
      <c r="T70" s="156"/>
      <c r="U70" s="156"/>
      <c r="V70" s="156"/>
      <c r="W70" s="156"/>
      <c r="X70" s="156"/>
      <c r="Y70" s="156"/>
      <c r="Z70" s="156"/>
      <c r="AA70" s="156"/>
      <c r="AB70" s="156"/>
      <c r="AC70" s="157"/>
      <c r="AD70" s="161"/>
      <c r="AE70" s="161"/>
      <c r="AF70" s="161"/>
      <c r="AH70" s="80">
        <f t="shared" si="0"/>
        <v>1</v>
      </c>
    </row>
    <row r="71" spans="2:34" ht="45" customHeight="1">
      <c r="B71" s="162"/>
      <c r="C71" s="162"/>
      <c r="D71" s="162"/>
      <c r="E71" s="162"/>
      <c r="F71" s="162"/>
      <c r="G71" s="162"/>
      <c r="H71" s="162"/>
      <c r="I71" s="162"/>
      <c r="J71" s="155" t="str">
        <f>VLOOKUP("H028",TLang[[Clave]:[pt]],LANG!$A$1)</f>
        <v>Review and confirmation of filtration capacity of the ventilators used in ambulances and their effect on positive pressure ventilations</v>
      </c>
      <c r="K71" s="156"/>
      <c r="L71" s="156"/>
      <c r="M71" s="156"/>
      <c r="N71" s="156"/>
      <c r="O71" s="156"/>
      <c r="P71" s="156"/>
      <c r="Q71" s="156"/>
      <c r="R71" s="156"/>
      <c r="S71" s="156"/>
      <c r="T71" s="156"/>
      <c r="U71" s="156"/>
      <c r="V71" s="156"/>
      <c r="W71" s="156"/>
      <c r="X71" s="156"/>
      <c r="Y71" s="156"/>
      <c r="Z71" s="156"/>
      <c r="AA71" s="156"/>
      <c r="AB71" s="156"/>
      <c r="AC71" s="157"/>
      <c r="AD71" s="161"/>
      <c r="AE71" s="161"/>
      <c r="AF71" s="161"/>
      <c r="AH71" s="80">
        <f t="shared" si="0"/>
        <v>1</v>
      </c>
    </row>
    <row r="72" spans="2:34" ht="45" customHeight="1">
      <c r="B72" s="162"/>
      <c r="C72" s="162"/>
      <c r="D72" s="162"/>
      <c r="E72" s="162"/>
      <c r="F72" s="162"/>
      <c r="G72" s="162"/>
      <c r="H72" s="162"/>
      <c r="I72" s="162"/>
      <c r="J72" s="155" t="str">
        <f>VLOOKUP("H029",TLang[[Clave]:[pt]],LANG!$A$1)</f>
        <v>Review and updating of the forms used to report ambulance interventions in order to include all aspects relevant to suspected cases (type of care provided and information on contacts), to be delivered to the receiving hospital and health authorities</v>
      </c>
      <c r="K72" s="156"/>
      <c r="L72" s="156"/>
      <c r="M72" s="156"/>
      <c r="N72" s="156"/>
      <c r="O72" s="156"/>
      <c r="P72" s="156"/>
      <c r="Q72" s="156"/>
      <c r="R72" s="156"/>
      <c r="S72" s="156"/>
      <c r="T72" s="156"/>
      <c r="U72" s="156"/>
      <c r="V72" s="156"/>
      <c r="W72" s="156"/>
      <c r="X72" s="156"/>
      <c r="Y72" s="156"/>
      <c r="Z72" s="156"/>
      <c r="AA72" s="156"/>
      <c r="AB72" s="156"/>
      <c r="AC72" s="157"/>
      <c r="AD72" s="161"/>
      <c r="AE72" s="161"/>
      <c r="AF72" s="161"/>
      <c r="AH72" s="80">
        <f t="shared" si="0"/>
        <v>1</v>
      </c>
    </row>
    <row r="73" spans="2:34" ht="45" customHeight="1">
      <c r="B73" s="162"/>
      <c r="C73" s="162"/>
      <c r="D73" s="162"/>
      <c r="E73" s="162"/>
      <c r="F73" s="162"/>
      <c r="G73" s="162"/>
      <c r="H73" s="162"/>
      <c r="I73" s="162"/>
      <c r="J73" s="155" t="str">
        <f>VLOOKUP("H030",TLang[[Clave]:[pt]],LANG!$A$1)</f>
        <v>Established procedure for hygiene of ambulance workers and cleanliness treatment area in the ambulance</v>
      </c>
      <c r="K73" s="156"/>
      <c r="L73" s="156"/>
      <c r="M73" s="156"/>
      <c r="N73" s="156"/>
      <c r="O73" s="156"/>
      <c r="P73" s="156"/>
      <c r="Q73" s="156"/>
      <c r="R73" s="156"/>
      <c r="S73" s="156"/>
      <c r="T73" s="156"/>
      <c r="U73" s="156"/>
      <c r="V73" s="156"/>
      <c r="W73" s="156"/>
      <c r="X73" s="156"/>
      <c r="Y73" s="156"/>
      <c r="Z73" s="156"/>
      <c r="AA73" s="156"/>
      <c r="AB73" s="156"/>
      <c r="AC73" s="157"/>
      <c r="AD73" s="161"/>
      <c r="AE73" s="161"/>
      <c r="AF73" s="161"/>
      <c r="AH73" s="80">
        <f t="shared" si="0"/>
        <v>1</v>
      </c>
    </row>
    <row r="74" spans="2:34" ht="45" customHeight="1">
      <c r="B74" s="162"/>
      <c r="C74" s="162"/>
      <c r="D74" s="162"/>
      <c r="E74" s="162"/>
      <c r="F74" s="162"/>
      <c r="G74" s="162"/>
      <c r="H74" s="162"/>
      <c r="I74" s="162"/>
      <c r="J74" s="155" t="str">
        <f>VLOOKUP("H031",TLang[[Clave]:[pt]],LANG!$A$1)</f>
        <v>An identified, designated area in the ambulance station and/or referral hospital to decontaminate and disinfect materials and the ambulance</v>
      </c>
      <c r="K74" s="156"/>
      <c r="L74" s="156"/>
      <c r="M74" s="156"/>
      <c r="N74" s="156"/>
      <c r="O74" s="156"/>
      <c r="P74" s="156"/>
      <c r="Q74" s="156"/>
      <c r="R74" s="156"/>
      <c r="S74" s="156"/>
      <c r="T74" s="156"/>
      <c r="U74" s="156"/>
      <c r="V74" s="156"/>
      <c r="W74" s="156"/>
      <c r="X74" s="156"/>
      <c r="Y74" s="156"/>
      <c r="Z74" s="156"/>
      <c r="AA74" s="156"/>
      <c r="AB74" s="156"/>
      <c r="AC74" s="157"/>
      <c r="AD74" s="161"/>
      <c r="AE74" s="161"/>
      <c r="AF74" s="161"/>
      <c r="AH74" s="80">
        <f t="shared" si="0"/>
        <v>1</v>
      </c>
    </row>
    <row r="75" spans="2:34" ht="45" customHeight="1">
      <c r="B75" s="162"/>
      <c r="C75" s="162"/>
      <c r="D75" s="162"/>
      <c r="E75" s="162"/>
      <c r="F75" s="162"/>
      <c r="G75" s="162"/>
      <c r="H75" s="162"/>
      <c r="I75" s="162"/>
      <c r="J75" s="155" t="str">
        <f>VLOOKUP("H032",TLang[[Clave]:[pt]],LANG!$A$1)</f>
        <v>Established procedure for the final disposal of biological/infectious waste after the response or after the ambulance shift</v>
      </c>
      <c r="K75" s="156"/>
      <c r="L75" s="156"/>
      <c r="M75" s="156"/>
      <c r="N75" s="156"/>
      <c r="O75" s="156"/>
      <c r="P75" s="156"/>
      <c r="Q75" s="156"/>
      <c r="R75" s="156"/>
      <c r="S75" s="156"/>
      <c r="T75" s="156"/>
      <c r="U75" s="156"/>
      <c r="V75" s="156"/>
      <c r="W75" s="156"/>
      <c r="X75" s="156"/>
      <c r="Y75" s="156"/>
      <c r="Z75" s="156"/>
      <c r="AA75" s="156"/>
      <c r="AB75" s="156"/>
      <c r="AC75" s="157"/>
      <c r="AD75" s="161"/>
      <c r="AE75" s="161"/>
      <c r="AF75" s="161"/>
      <c r="AH75" s="80">
        <f t="shared" si="0"/>
        <v>1</v>
      </c>
    </row>
    <row r="76" spans="2:34" ht="45" customHeight="1">
      <c r="B76" s="162"/>
      <c r="C76" s="162"/>
      <c r="D76" s="162"/>
      <c r="E76" s="162"/>
      <c r="F76" s="162"/>
      <c r="G76" s="162"/>
      <c r="H76" s="162"/>
      <c r="I76" s="162"/>
      <c r="J76" s="135" t="str">
        <f>VLOOKUP("H033",TLang[[Clave]:[pt]],LANG!$A$1)</f>
        <v>Established procedure for management of deaths on the scene or in route</v>
      </c>
      <c r="K76" s="135"/>
      <c r="L76" s="135"/>
      <c r="M76" s="135"/>
      <c r="N76" s="135"/>
      <c r="O76" s="135"/>
      <c r="P76" s="135"/>
      <c r="Q76" s="135"/>
      <c r="R76" s="135"/>
      <c r="S76" s="135"/>
      <c r="T76" s="135"/>
      <c r="U76" s="135"/>
      <c r="V76" s="135"/>
      <c r="W76" s="135"/>
      <c r="X76" s="135"/>
      <c r="Y76" s="135"/>
      <c r="Z76" s="135"/>
      <c r="AA76" s="135"/>
      <c r="AB76" s="135"/>
      <c r="AC76" s="135"/>
      <c r="AD76" s="161"/>
      <c r="AE76" s="161"/>
      <c r="AF76" s="161"/>
      <c r="AH76" s="80">
        <f t="shared" si="0"/>
        <v>1</v>
      </c>
    </row>
    <row r="77" spans="2:34" ht="45" customHeight="1">
      <c r="B77" s="162"/>
      <c r="C77" s="162"/>
      <c r="D77" s="162"/>
      <c r="E77" s="162"/>
      <c r="F77" s="162"/>
      <c r="G77" s="162"/>
      <c r="H77" s="162"/>
      <c r="I77" s="162"/>
      <c r="J77" s="135" t="str">
        <f>VLOOKUP("H034",TLang[[Clave]:[pt]],LANG!$A$1)</f>
        <v>Hospital Pre-arrival notification procedure established with the integrated health service network to confirm the reception and to facilitate the emergency department preparation for the arrival of the suspected or confirmed case.</v>
      </c>
      <c r="K77" s="135"/>
      <c r="L77" s="135"/>
      <c r="M77" s="135"/>
      <c r="N77" s="135"/>
      <c r="O77" s="135"/>
      <c r="P77" s="135"/>
      <c r="Q77" s="135"/>
      <c r="R77" s="135"/>
      <c r="S77" s="135"/>
      <c r="T77" s="135"/>
      <c r="U77" s="135"/>
      <c r="V77" s="135"/>
      <c r="W77" s="135"/>
      <c r="X77" s="135"/>
      <c r="Y77" s="135"/>
      <c r="Z77" s="135"/>
      <c r="AA77" s="135"/>
      <c r="AB77" s="135"/>
      <c r="AC77" s="135"/>
      <c r="AD77" s="161"/>
      <c r="AE77" s="161"/>
      <c r="AF77" s="161"/>
      <c r="AH77" s="80">
        <f t="shared" si="0"/>
        <v>1</v>
      </c>
    </row>
    <row r="78" spans="2:34" ht="45" customHeight="1">
      <c r="B78" s="163" t="str">
        <f>VLOOKUP("H035",TLang[[Clave]:[pt]],LANG!$A$1)</f>
        <v>911/EMS ADMINISTRATION</v>
      </c>
      <c r="C78" s="163"/>
      <c r="D78" s="163"/>
      <c r="E78" s="163"/>
      <c r="F78" s="163" t="str">
        <f>VLOOKUP("H0365",TLang[[Clave]:[pt]],LANG!$A$1)</f>
        <v>Ensure proper operation of 911/emergency medical dispatch centers and ambulance services</v>
      </c>
      <c r="G78" s="163"/>
      <c r="H78" s="163"/>
      <c r="I78" s="163"/>
      <c r="J78" s="159" t="str">
        <f>VLOOKUP("H037",TLang[[Clave]:[pt]],LANG!$A$1)</f>
        <v>Trained, sufficient, and available personnel to cover call management posts and ambulance staffing.</v>
      </c>
      <c r="K78" s="159"/>
      <c r="L78" s="159"/>
      <c r="M78" s="159"/>
      <c r="N78" s="159"/>
      <c r="O78" s="159"/>
      <c r="P78" s="159"/>
      <c r="Q78" s="159"/>
      <c r="R78" s="159"/>
      <c r="S78" s="159"/>
      <c r="T78" s="159"/>
      <c r="U78" s="159"/>
      <c r="V78" s="159"/>
      <c r="W78" s="159"/>
      <c r="X78" s="159"/>
      <c r="Y78" s="159"/>
      <c r="Z78" s="159"/>
      <c r="AA78" s="159"/>
      <c r="AB78" s="159"/>
      <c r="AC78" s="159"/>
      <c r="AD78" s="161"/>
      <c r="AE78" s="161"/>
      <c r="AF78" s="161"/>
      <c r="AH78" s="80">
        <f t="shared" si="0"/>
        <v>1</v>
      </c>
    </row>
    <row r="79" spans="2:34" ht="45" customHeight="1">
      <c r="B79" s="163"/>
      <c r="C79" s="163"/>
      <c r="D79" s="163"/>
      <c r="E79" s="163"/>
      <c r="F79" s="163"/>
      <c r="G79" s="163"/>
      <c r="H79" s="163"/>
      <c r="I79" s="163"/>
      <c r="J79" s="159" t="str">
        <f>VLOOKUP("H038",TLang[[Clave]:[pt]],LANG!$A$1)</f>
        <v xml:space="preserve">Protocol developed, implemented, and tested for risk exposure assessment and management of professionals exposed to COVID-19 </v>
      </c>
      <c r="K79" s="159"/>
      <c r="L79" s="159"/>
      <c r="M79" s="159"/>
      <c r="N79" s="159"/>
      <c r="O79" s="159"/>
      <c r="P79" s="159"/>
      <c r="Q79" s="159"/>
      <c r="R79" s="159"/>
      <c r="S79" s="159"/>
      <c r="T79" s="159"/>
      <c r="U79" s="159"/>
      <c r="V79" s="159"/>
      <c r="W79" s="159"/>
      <c r="X79" s="159"/>
      <c r="Y79" s="159"/>
      <c r="Z79" s="159"/>
      <c r="AA79" s="159"/>
      <c r="AB79" s="159"/>
      <c r="AC79" s="159"/>
      <c r="AD79" s="161"/>
      <c r="AE79" s="161"/>
      <c r="AF79" s="161"/>
      <c r="AH79" s="80">
        <f t="shared" si="0"/>
        <v>1</v>
      </c>
    </row>
    <row r="80" spans="2:34" ht="45" customHeight="1">
      <c r="B80" s="163"/>
      <c r="C80" s="163"/>
      <c r="D80" s="163"/>
      <c r="E80" s="163"/>
      <c r="F80" s="163"/>
      <c r="G80" s="163"/>
      <c r="H80" s="163"/>
      <c r="I80" s="163"/>
      <c r="J80" s="159" t="str">
        <f>VLOOKUP("H039",TLang[[Clave]:[pt]],LANG!$A$1)</f>
        <v xml:space="preserve">Protocol developed and implemented for medical leave for quarantined emergency personnel </v>
      </c>
      <c r="K80" s="159"/>
      <c r="L80" s="159"/>
      <c r="M80" s="159"/>
      <c r="N80" s="159"/>
      <c r="O80" s="159"/>
      <c r="P80" s="159"/>
      <c r="Q80" s="159"/>
      <c r="R80" s="159"/>
      <c r="S80" s="159"/>
      <c r="T80" s="159"/>
      <c r="U80" s="159"/>
      <c r="V80" s="159"/>
      <c r="W80" s="159"/>
      <c r="X80" s="159"/>
      <c r="Y80" s="159"/>
      <c r="Z80" s="159"/>
      <c r="AA80" s="159"/>
      <c r="AB80" s="159"/>
      <c r="AC80" s="159"/>
      <c r="AD80" s="161"/>
      <c r="AE80" s="161"/>
      <c r="AF80" s="161"/>
      <c r="AH80" s="80">
        <f t="shared" si="0"/>
        <v>1</v>
      </c>
    </row>
    <row r="81" spans="2:34" ht="45" customHeight="1">
      <c r="B81" s="163"/>
      <c r="C81" s="163"/>
      <c r="D81" s="163"/>
      <c r="E81" s="163"/>
      <c r="F81" s="163"/>
      <c r="G81" s="163"/>
      <c r="H81" s="163"/>
      <c r="I81" s="163"/>
      <c r="J81" s="159" t="str">
        <f>VLOOKUP("H040",TLang[[Clave]:[pt]],LANG!$A$1)</f>
        <v xml:space="preserve">Periodic updating and maintenance of all EMS procedures for COVID-19 response </v>
      </c>
      <c r="K81" s="159"/>
      <c r="L81" s="159"/>
      <c r="M81" s="159"/>
      <c r="N81" s="159"/>
      <c r="O81" s="159"/>
      <c r="P81" s="159"/>
      <c r="Q81" s="159"/>
      <c r="R81" s="159"/>
      <c r="S81" s="159"/>
      <c r="T81" s="159"/>
      <c r="U81" s="159"/>
      <c r="V81" s="159"/>
      <c r="W81" s="159"/>
      <c r="X81" s="159"/>
      <c r="Y81" s="159"/>
      <c r="Z81" s="159"/>
      <c r="AA81" s="159"/>
      <c r="AB81" s="159"/>
      <c r="AC81" s="159"/>
      <c r="AD81" s="161"/>
      <c r="AE81" s="161"/>
      <c r="AF81" s="161"/>
      <c r="AH81" s="80">
        <f t="shared" si="0"/>
        <v>1</v>
      </c>
    </row>
    <row r="82" spans="2:34" ht="45" customHeight="1">
      <c r="B82" s="163"/>
      <c r="C82" s="163"/>
      <c r="D82" s="163"/>
      <c r="E82" s="163"/>
      <c r="F82" s="163"/>
      <c r="G82" s="163"/>
      <c r="H82" s="163"/>
      <c r="I82" s="163"/>
      <c r="J82" s="159" t="str">
        <f>VLOOKUP("H041",TLang[[Clave]:[pt]],LANG!$A$1)</f>
        <v xml:space="preserve">All EMS personnel trained in the Detect – Isolate – Report (D.I.R) conduct </v>
      </c>
      <c r="K82" s="159"/>
      <c r="L82" s="159"/>
      <c r="M82" s="159"/>
      <c r="N82" s="159"/>
      <c r="O82" s="159"/>
      <c r="P82" s="159"/>
      <c r="Q82" s="159"/>
      <c r="R82" s="159"/>
      <c r="S82" s="159"/>
      <c r="T82" s="159"/>
      <c r="U82" s="159"/>
      <c r="V82" s="159"/>
      <c r="W82" s="159"/>
      <c r="X82" s="159"/>
      <c r="Y82" s="159"/>
      <c r="Z82" s="159"/>
      <c r="AA82" s="159"/>
      <c r="AB82" s="159"/>
      <c r="AC82" s="159"/>
      <c r="AD82" s="161"/>
      <c r="AE82" s="161"/>
      <c r="AF82" s="161"/>
      <c r="AH82" s="80">
        <f t="shared" si="0"/>
        <v>1</v>
      </c>
    </row>
    <row r="83" spans="2:34" ht="45" customHeight="1">
      <c r="B83" s="163"/>
      <c r="C83" s="163"/>
      <c r="D83" s="163"/>
      <c r="E83" s="163"/>
      <c r="F83" s="163"/>
      <c r="G83" s="163"/>
      <c r="H83" s="163"/>
      <c r="I83" s="163"/>
      <c r="J83" s="159" t="str">
        <f>VLOOKUP("H042",TLang[[Clave]:[pt]],LANG!$A$1)</f>
        <v xml:space="preserve"> Members of the first-responders program are trained in initial management of suspected cases    </v>
      </c>
      <c r="K83" s="159"/>
      <c r="L83" s="159"/>
      <c r="M83" s="159"/>
      <c r="N83" s="159"/>
      <c r="O83" s="159"/>
      <c r="P83" s="159"/>
      <c r="Q83" s="159"/>
      <c r="R83" s="159"/>
      <c r="S83" s="159"/>
      <c r="T83" s="159"/>
      <c r="U83" s="159"/>
      <c r="V83" s="159"/>
      <c r="W83" s="159"/>
      <c r="X83" s="159"/>
      <c r="Y83" s="159"/>
      <c r="Z83" s="159"/>
      <c r="AA83" s="159"/>
      <c r="AB83" s="159"/>
      <c r="AC83" s="159"/>
      <c r="AD83" s="161"/>
      <c r="AE83" s="161"/>
      <c r="AF83" s="161"/>
      <c r="AH83" s="80">
        <f t="shared" si="0"/>
        <v>1</v>
      </c>
    </row>
    <row r="84" spans="2:34" ht="45" customHeight="1">
      <c r="B84" s="163"/>
      <c r="C84" s="163"/>
      <c r="D84" s="163"/>
      <c r="E84" s="163"/>
      <c r="F84" s="163"/>
      <c r="G84" s="163"/>
      <c r="H84" s="163"/>
      <c r="I84" s="163"/>
      <c r="J84" s="159" t="str">
        <f>VLOOKUP("H043",TLang[[Clave]:[pt]],LANG!$A$1)</f>
        <v>All ambulance staff are trained in assessment and initial medical care of suspected and confirmed cases of COVID-19</v>
      </c>
      <c r="K84" s="159"/>
      <c r="L84" s="159"/>
      <c r="M84" s="159"/>
      <c r="N84" s="159"/>
      <c r="O84" s="159"/>
      <c r="P84" s="159"/>
      <c r="Q84" s="159"/>
      <c r="R84" s="159"/>
      <c r="S84" s="159"/>
      <c r="T84" s="159"/>
      <c r="U84" s="159"/>
      <c r="V84" s="159"/>
      <c r="W84" s="159"/>
      <c r="X84" s="159"/>
      <c r="Y84" s="159"/>
      <c r="Z84" s="159"/>
      <c r="AA84" s="159"/>
      <c r="AB84" s="159"/>
      <c r="AC84" s="159"/>
      <c r="AD84" s="161"/>
      <c r="AE84" s="161"/>
      <c r="AF84" s="161"/>
      <c r="AH84" s="80">
        <f t="shared" si="0"/>
        <v>1</v>
      </c>
    </row>
    <row r="85" spans="2:34" ht="45" customHeight="1">
      <c r="B85" s="163"/>
      <c r="C85" s="163"/>
      <c r="D85" s="163"/>
      <c r="E85" s="163"/>
      <c r="F85" s="163"/>
      <c r="G85" s="163"/>
      <c r="H85" s="163"/>
      <c r="I85" s="163"/>
      <c r="J85" s="159" t="str">
        <f>VLOOKUP("H044",TLang[[Clave]:[pt]],LANG!$A$1)</f>
        <v>All ambulance staff are trained in the use of PPE and aware of COVID-19 transmission mechanisms</v>
      </c>
      <c r="K85" s="159"/>
      <c r="L85" s="159"/>
      <c r="M85" s="159"/>
      <c r="N85" s="159"/>
      <c r="O85" s="159"/>
      <c r="P85" s="159"/>
      <c r="Q85" s="159"/>
      <c r="R85" s="159"/>
      <c r="S85" s="159"/>
      <c r="T85" s="159"/>
      <c r="U85" s="159"/>
      <c r="V85" s="159"/>
      <c r="W85" s="159"/>
      <c r="X85" s="159"/>
      <c r="Y85" s="159"/>
      <c r="Z85" s="159"/>
      <c r="AA85" s="159"/>
      <c r="AB85" s="159"/>
      <c r="AC85" s="159"/>
      <c r="AD85" s="161"/>
      <c r="AE85" s="161"/>
      <c r="AF85" s="161"/>
      <c r="AH85" s="80">
        <f t="shared" si="0"/>
        <v>1</v>
      </c>
    </row>
    <row r="86" spans="2:34" ht="45" customHeight="1">
      <c r="B86" s="163"/>
      <c r="C86" s="163"/>
      <c r="D86" s="163"/>
      <c r="E86" s="163"/>
      <c r="F86" s="163"/>
      <c r="G86" s="163"/>
      <c r="H86" s="163"/>
      <c r="I86" s="163"/>
      <c r="J86" s="159" t="str">
        <f>VLOOKUP("H045",TLang[[Clave]:[pt]],LANG!$A$1)</f>
        <v>All ambulance staff are trained in decontamination and disinfection procedures of vehicles and equipment</v>
      </c>
      <c r="K86" s="159"/>
      <c r="L86" s="159"/>
      <c r="M86" s="159"/>
      <c r="N86" s="159"/>
      <c r="O86" s="159"/>
      <c r="P86" s="159"/>
      <c r="Q86" s="159"/>
      <c r="R86" s="159"/>
      <c r="S86" s="159"/>
      <c r="T86" s="159"/>
      <c r="U86" s="159"/>
      <c r="V86" s="159"/>
      <c r="W86" s="159"/>
      <c r="X86" s="159"/>
      <c r="Y86" s="159"/>
      <c r="Z86" s="159"/>
      <c r="AA86" s="159"/>
      <c r="AB86" s="159"/>
      <c r="AC86" s="159"/>
      <c r="AD86" s="161"/>
      <c r="AE86" s="161"/>
      <c r="AF86" s="161"/>
      <c r="AH86" s="80">
        <f t="shared" si="0"/>
        <v>1</v>
      </c>
    </row>
    <row r="87" spans="2:34" ht="45" customHeight="1">
      <c r="B87" s="163"/>
      <c r="C87" s="163"/>
      <c r="D87" s="163"/>
      <c r="E87" s="163"/>
      <c r="F87" s="163"/>
      <c r="G87" s="163"/>
      <c r="H87" s="163"/>
      <c r="I87" s="163"/>
      <c r="J87" s="159" t="str">
        <f>VLOOKUP("H046",TLang[[Clave]:[pt]],LANG!$A$1)</f>
        <v>The system for communication/coordination with 911, points of entry, the integrated health services network, and health authorities involved in case management remains operative</v>
      </c>
      <c r="K87" s="159"/>
      <c r="L87" s="159"/>
      <c r="M87" s="159"/>
      <c r="N87" s="159"/>
      <c r="O87" s="159"/>
      <c r="P87" s="159"/>
      <c r="Q87" s="159"/>
      <c r="R87" s="159"/>
      <c r="S87" s="159"/>
      <c r="T87" s="159"/>
      <c r="U87" s="159"/>
      <c r="V87" s="159"/>
      <c r="W87" s="159"/>
      <c r="X87" s="159"/>
      <c r="Y87" s="159"/>
      <c r="Z87" s="159"/>
      <c r="AA87" s="159"/>
      <c r="AB87" s="159"/>
      <c r="AC87" s="159"/>
      <c r="AD87" s="161"/>
      <c r="AE87" s="161"/>
      <c r="AF87" s="161"/>
      <c r="AH87" s="80">
        <f t="shared" si="0"/>
        <v>1</v>
      </c>
    </row>
    <row r="88" spans="2:34" ht="45" customHeight="1">
      <c r="B88" s="163"/>
      <c r="C88" s="163"/>
      <c r="D88" s="163"/>
      <c r="E88" s="163"/>
      <c r="F88" s="163"/>
      <c r="G88" s="163"/>
      <c r="H88" s="163"/>
      <c r="I88" s="163"/>
      <c r="J88" s="159" t="str">
        <f>VLOOKUP("H047",TLang[[Clave]:[pt]],LANG!$A$1)</f>
        <v>Official spokesperson designated and coordinated with health authorities</v>
      </c>
      <c r="K88" s="159"/>
      <c r="L88" s="159"/>
      <c r="M88" s="159"/>
      <c r="N88" s="159"/>
      <c r="O88" s="159"/>
      <c r="P88" s="159"/>
      <c r="Q88" s="159"/>
      <c r="R88" s="159"/>
      <c r="S88" s="159"/>
      <c r="T88" s="159"/>
      <c r="U88" s="159"/>
      <c r="V88" s="159"/>
      <c r="W88" s="159"/>
      <c r="X88" s="159"/>
      <c r="Y88" s="159"/>
      <c r="Z88" s="159"/>
      <c r="AA88" s="159"/>
      <c r="AB88" s="159"/>
      <c r="AC88" s="159"/>
      <c r="AD88" s="161"/>
      <c r="AE88" s="161"/>
      <c r="AF88" s="161"/>
      <c r="AH88" s="80">
        <f t="shared" si="0"/>
        <v>1</v>
      </c>
    </row>
    <row r="89" spans="2:34">
      <c r="B89" s="5"/>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H89" s="80">
        <f>SUM(AH53:AH88)</f>
        <v>36</v>
      </c>
    </row>
    <row r="90" spans="2:34">
      <c r="B90" s="160" t="str">
        <f>VLOOKUP("H048",TLang[[Clave]:[pt]],LANG!$A$1)&amp;AH89&amp;VLOOKUP("H049",TLang[[Clave]:[pt]],LANG!$A$1)</f>
        <v>Missing 36 Replies</v>
      </c>
      <c r="C90" s="160"/>
      <c r="D90" s="160"/>
      <c r="E90" s="160"/>
      <c r="F90" s="160"/>
      <c r="G90" s="160"/>
      <c r="H90" s="160"/>
      <c r="I90" s="160"/>
      <c r="J90" s="160"/>
      <c r="K90" s="160"/>
      <c r="L90" s="160"/>
      <c r="M90" s="160"/>
      <c r="N90" s="160"/>
      <c r="O90" s="160"/>
      <c r="P90" s="160"/>
      <c r="Q90" s="160"/>
      <c r="R90" s="160"/>
      <c r="S90" s="160"/>
      <c r="T90" s="160"/>
      <c r="U90" s="160"/>
      <c r="V90" s="160"/>
      <c r="W90" s="160"/>
      <c r="X90" s="160"/>
      <c r="Y90" s="160"/>
      <c r="Z90" s="160"/>
      <c r="AA90" s="160"/>
      <c r="AB90" s="160"/>
      <c r="AC90" s="160"/>
      <c r="AD90" s="160"/>
      <c r="AE90" s="160"/>
      <c r="AF90" s="160"/>
    </row>
    <row r="91" spans="2:34">
      <c r="B91" s="160"/>
      <c r="C91" s="160"/>
      <c r="D91" s="160"/>
      <c r="E91" s="160"/>
      <c r="F91" s="160"/>
      <c r="G91" s="160"/>
      <c r="H91" s="160"/>
      <c r="I91" s="160"/>
      <c r="J91" s="160"/>
      <c r="K91" s="160"/>
      <c r="L91" s="160"/>
      <c r="M91" s="160"/>
      <c r="N91" s="160"/>
      <c r="O91" s="160"/>
      <c r="P91" s="160"/>
      <c r="Q91" s="160"/>
      <c r="R91" s="160"/>
      <c r="S91" s="160"/>
      <c r="T91" s="160"/>
      <c r="U91" s="160"/>
      <c r="V91" s="160"/>
      <c r="W91" s="160"/>
      <c r="X91" s="160"/>
      <c r="Y91" s="160"/>
      <c r="Z91" s="160"/>
      <c r="AA91" s="160"/>
      <c r="AB91" s="160"/>
      <c r="AC91" s="160"/>
      <c r="AD91" s="160"/>
      <c r="AE91" s="160"/>
      <c r="AF91" s="160"/>
    </row>
    <row r="92" spans="2:34">
      <c r="B92" s="5"/>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row>
    <row r="93" spans="2:34">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row>
    <row r="94" spans="2:34">
      <c r="B94" s="5"/>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row>
    <row r="95" spans="2:34">
      <c r="B95" s="5"/>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row>
    <row r="96" spans="2:34">
      <c r="B96" s="5"/>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row>
    <row r="97" spans="2:32">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row>
    <row r="98" spans="2:32">
      <c r="B98" s="5"/>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row>
    <row r="99" spans="2:32">
      <c r="B99" s="5"/>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row>
    <row r="100" spans="2:32">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row>
    <row r="101" spans="2:32">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row>
    <row r="102" spans="2:32">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row>
  </sheetData>
  <sheetProtection algorithmName="SHA-512" hashValue="At4XdEn1qlMxKZNtkg1TAuYqY0Op7sy41Zl4i2Q6Gc2p58UAjPWq0RRcvM9Ca76qlw8gYN6XmfwYBEV3o9zmuw==" saltValue="cT01/UiJfsCoOiX4nIyiUQ==" spinCount="100000" sheet="1" objects="1" scenarios="1" selectLockedCells="1"/>
  <mergeCells count="172">
    <mergeCell ref="B6:AF6"/>
    <mergeCell ref="G8:P8"/>
    <mergeCell ref="T8:AF8"/>
    <mergeCell ref="L9:AF9"/>
    <mergeCell ref="H11:P11"/>
    <mergeCell ref="B15:AF15"/>
    <mergeCell ref="B23:AF23"/>
    <mergeCell ref="AD71:AF71"/>
    <mergeCell ref="AD72:AF72"/>
    <mergeCell ref="AD59:AF59"/>
    <mergeCell ref="AD60:AF60"/>
    <mergeCell ref="AD61:AF61"/>
    <mergeCell ref="AD62:AF62"/>
    <mergeCell ref="AD63:AF63"/>
    <mergeCell ref="AD64:AF64"/>
    <mergeCell ref="AD53:AF53"/>
    <mergeCell ref="AD54:AF54"/>
    <mergeCell ref="AD55:AF55"/>
    <mergeCell ref="AD56:AF56"/>
    <mergeCell ref="AD57:AF57"/>
    <mergeCell ref="AD58:AF58"/>
    <mergeCell ref="F59:I61"/>
    <mergeCell ref="B59:E61"/>
    <mergeCell ref="J65:AC65"/>
    <mergeCell ref="AD73:AF73"/>
    <mergeCell ref="AD74:AF74"/>
    <mergeCell ref="AD75:AF75"/>
    <mergeCell ref="AD76:AF76"/>
    <mergeCell ref="AD65:AF65"/>
    <mergeCell ref="AD66:AF66"/>
    <mergeCell ref="AD67:AF67"/>
    <mergeCell ref="AD68:AF68"/>
    <mergeCell ref="AD69:AF69"/>
    <mergeCell ref="AD70:AF70"/>
    <mergeCell ref="B90:AF91"/>
    <mergeCell ref="AD83:AF83"/>
    <mergeCell ref="AD84:AF84"/>
    <mergeCell ref="AD85:AF85"/>
    <mergeCell ref="AD86:AF86"/>
    <mergeCell ref="AD87:AF87"/>
    <mergeCell ref="AD88:AF88"/>
    <mergeCell ref="AD77:AF77"/>
    <mergeCell ref="AD78:AF78"/>
    <mergeCell ref="AD79:AF79"/>
    <mergeCell ref="AD80:AF80"/>
    <mergeCell ref="AD81:AF81"/>
    <mergeCell ref="AD82:AF82"/>
    <mergeCell ref="J88:AC88"/>
    <mergeCell ref="F62:I77"/>
    <mergeCell ref="B62:E77"/>
    <mergeCell ref="F78:I88"/>
    <mergeCell ref="B78:E88"/>
    <mergeCell ref="J82:AC82"/>
    <mergeCell ref="J83:AC83"/>
    <mergeCell ref="J84:AC84"/>
    <mergeCell ref="J85:AC85"/>
    <mergeCell ref="J86:AC86"/>
    <mergeCell ref="J87:AC87"/>
    <mergeCell ref="J76:AC76"/>
    <mergeCell ref="J78:AC78"/>
    <mergeCell ref="J79:AC79"/>
    <mergeCell ref="J80:AC80"/>
    <mergeCell ref="J81:AC81"/>
    <mergeCell ref="J71:AC71"/>
    <mergeCell ref="J72:AC72"/>
    <mergeCell ref="J73:AC73"/>
    <mergeCell ref="J74:AC74"/>
    <mergeCell ref="J75:AC75"/>
    <mergeCell ref="J66:AC66"/>
    <mergeCell ref="J67:AC67"/>
    <mergeCell ref="J68:AC68"/>
    <mergeCell ref="J69:AC69"/>
    <mergeCell ref="J70:AC70"/>
    <mergeCell ref="J59:AC59"/>
    <mergeCell ref="J60:AC60"/>
    <mergeCell ref="J61:AC61"/>
    <mergeCell ref="J62:AC62"/>
    <mergeCell ref="J63:AC63"/>
    <mergeCell ref="J64:AC64"/>
    <mergeCell ref="J55:AC55"/>
    <mergeCell ref="J56:AC56"/>
    <mergeCell ref="J57:AC57"/>
    <mergeCell ref="J58:AC58"/>
    <mergeCell ref="G45:AF46"/>
    <mergeCell ref="G47:AF48"/>
    <mergeCell ref="G49:AF50"/>
    <mergeCell ref="F53:I58"/>
    <mergeCell ref="B53:E58"/>
    <mergeCell ref="L16:M16"/>
    <mergeCell ref="L17:M17"/>
    <mergeCell ref="L18:M18"/>
    <mergeCell ref="O10:S10"/>
    <mergeCell ref="B11:G11"/>
    <mergeCell ref="Q11:U11"/>
    <mergeCell ref="D45:F46"/>
    <mergeCell ref="J53:AC53"/>
    <mergeCell ref="J54:AC54"/>
    <mergeCell ref="B40:P40"/>
    <mergeCell ref="Q40:AF40"/>
    <mergeCell ref="B41:P41"/>
    <mergeCell ref="Q41:AF41"/>
    <mergeCell ref="B34:AF34"/>
    <mergeCell ref="B38:AF38"/>
    <mergeCell ref="B35:P35"/>
    <mergeCell ref="B36:P36"/>
    <mergeCell ref="B37:P37"/>
    <mergeCell ref="Q35:AF35"/>
    <mergeCell ref="Q36:AF36"/>
    <mergeCell ref="Q37:AF37"/>
    <mergeCell ref="B39:P39"/>
    <mergeCell ref="Q39:AF39"/>
    <mergeCell ref="S24:AA24"/>
    <mergeCell ref="C19:I19"/>
    <mergeCell ref="Y25:AA25"/>
    <mergeCell ref="N25:P25"/>
    <mergeCell ref="L19:M19"/>
    <mergeCell ref="AB17:AC17"/>
    <mergeCell ref="AB18:AC18"/>
    <mergeCell ref="AB19:AC19"/>
    <mergeCell ref="J19:K19"/>
    <mergeCell ref="C24:K24"/>
    <mergeCell ref="Z17:AA17"/>
    <mergeCell ref="Z18:AA18"/>
    <mergeCell ref="Z19:AA19"/>
    <mergeCell ref="AD24:AE24"/>
    <mergeCell ref="V11:AF11"/>
    <mergeCell ref="X10:AF10"/>
    <mergeCell ref="C25:E25"/>
    <mergeCell ref="R30:V30"/>
    <mergeCell ref="B5:AF5"/>
    <mergeCell ref="C18:I18"/>
    <mergeCell ref="C17:I17"/>
    <mergeCell ref="C16:I16"/>
    <mergeCell ref="Q25:R25"/>
    <mergeCell ref="S25:T25"/>
    <mergeCell ref="F25:G25"/>
    <mergeCell ref="H25:I25"/>
    <mergeCell ref="AB25:AC25"/>
    <mergeCell ref="AD25:AE25"/>
    <mergeCell ref="L24:M24"/>
    <mergeCell ref="N24:O24"/>
    <mergeCell ref="S17:Y17"/>
    <mergeCell ref="S18:Y18"/>
    <mergeCell ref="S19:Y19"/>
    <mergeCell ref="J16:K16"/>
    <mergeCell ref="J17:K17"/>
    <mergeCell ref="J18:K18"/>
    <mergeCell ref="U10:W10"/>
    <mergeCell ref="L30:O30"/>
    <mergeCell ref="B1:Z4"/>
    <mergeCell ref="B8:F8"/>
    <mergeCell ref="R8:S8"/>
    <mergeCell ref="B9:K9"/>
    <mergeCell ref="B10:D10"/>
    <mergeCell ref="E10:I10"/>
    <mergeCell ref="L10:N10"/>
    <mergeCell ref="J77:AC77"/>
    <mergeCell ref="B44:AF44"/>
    <mergeCell ref="B52:E52"/>
    <mergeCell ref="F52:I52"/>
    <mergeCell ref="J52:AC52"/>
    <mergeCell ref="AD52:AF52"/>
    <mergeCell ref="B45:C46"/>
    <mergeCell ref="B47:C48"/>
    <mergeCell ref="B49:C50"/>
    <mergeCell ref="D49:F50"/>
    <mergeCell ref="D47:F48"/>
    <mergeCell ref="C29:I29"/>
    <mergeCell ref="L29:N29"/>
    <mergeCell ref="S29:U29"/>
    <mergeCell ref="W30:AB30"/>
    <mergeCell ref="AB24:AC24"/>
  </mergeCells>
  <dataValidations count="1">
    <dataValidation type="whole" operator="greaterThanOrEqual" allowBlank="1" showInputMessage="1" showErrorMessage="1" sqref="L16:M19 AB17:AC19 N24:O24 H25:I25 S25:T25 AD24:AE25" xr:uid="{00000000-0002-0000-0100-000000000000}">
      <formula1>0</formula1>
    </dataValidation>
  </dataValidations>
  <printOptions horizontalCentered="1"/>
  <pageMargins left="0.23622047244094491" right="0.23622047244094491" top="0.31" bottom="0.74803149606299213" header="0.31496062992125984" footer="0.31496062992125984"/>
  <pageSetup scale="70" fitToHeight="0" orientation="portrait" r:id="rId1"/>
  <rowBreaks count="1" manualBreakCount="1">
    <brk id="58" min="1" max="31" man="1"/>
  </rowBreaks>
  <colBreaks count="1" manualBreakCount="1">
    <brk id="32" max="1048575" man="1"/>
  </colBreaks>
  <drawing r:id="rId2"/>
  <extLst>
    <ext xmlns:x14="http://schemas.microsoft.com/office/spreadsheetml/2009/9/main" uri="{78C0D931-6437-407d-A8EE-F0AAD7539E65}">
      <x14:conditionalFormattings>
        <x14:conditionalFormatting xmlns:xm="http://schemas.microsoft.com/office/excel/2006/main">
          <x14:cfRule type="cellIs" priority="17" operator="equal" id="{38885A9D-8F18-4732-B698-8852901571B1}">
            <xm:f>LISTAS!$B$28</xm:f>
            <x14:dxf>
              <font>
                <b/>
                <i val="0"/>
                <color theme="6" tint="-0.499984740745262"/>
              </font>
              <fill>
                <patternFill>
                  <bgColor theme="6" tint="0.39994506668294322"/>
                </patternFill>
              </fill>
            </x14:dxf>
          </x14:cfRule>
          <xm:sqref>B90:AF91</xm:sqref>
        </x14:conditionalFormatting>
        <x14:conditionalFormatting xmlns:xm="http://schemas.microsoft.com/office/excel/2006/main">
          <x14:cfRule type="cellIs" priority="18" operator="equal" id="{53536D49-A429-4BF9-B11C-03D234B7EB4D}">
            <xm:f>LISTAS!$B$23</xm:f>
            <x14:dxf>
              <font>
                <b/>
                <i val="0"/>
                <color theme="5" tint="0.79998168889431442"/>
              </font>
              <fill>
                <patternFill>
                  <bgColor rgb="FFFF0000"/>
                </patternFill>
              </fill>
            </x14:dxf>
          </x14:cfRule>
          <x14:cfRule type="cellIs" priority="19" operator="equal" id="{DBC82F8E-D532-495C-A338-401F8CCC37E6}">
            <xm:f>LISTAS!$B$22</xm:f>
            <x14:dxf>
              <font>
                <b/>
                <i val="0"/>
                <color theme="9" tint="-0.24994659260841701"/>
              </font>
              <fill>
                <patternFill>
                  <bgColor rgb="FFFFFF00"/>
                </patternFill>
              </fill>
            </x14:dxf>
          </x14:cfRule>
          <x14:cfRule type="cellIs" priority="20" operator="equal" id="{C379A730-D01C-4822-9B9C-07A15DB4C97D}">
            <xm:f>LISTAS!$B$21</xm:f>
            <x14:dxf>
              <font>
                <b/>
                <i val="0"/>
                <color theme="6" tint="-0.499984740745262"/>
              </font>
              <fill>
                <patternFill>
                  <bgColor rgb="FF92D050"/>
                </patternFill>
              </fill>
            </x14:dxf>
          </x14:cfRule>
          <xm:sqref>AD53:AF88</xm:sqref>
        </x14:conditionalFormatting>
        <x14:conditionalFormatting xmlns:xm="http://schemas.microsoft.com/office/excel/2006/main">
          <x14:cfRule type="cellIs" priority="15" operator="equal" id="{2238233B-75EC-4038-9E53-7D4770CA321A}">
            <xm:f>LISTAS!$B$26</xm:f>
            <x14:dxf>
              <font>
                <b/>
                <i val="0"/>
                <color theme="6" tint="-0.499984740745262"/>
              </font>
              <fill>
                <patternFill>
                  <bgColor theme="6" tint="0.59996337778862885"/>
                </patternFill>
              </fill>
            </x14:dxf>
          </x14:cfRule>
          <x14:cfRule type="cellIs" priority="16" operator="equal" id="{21FFE819-79EC-4BB2-9603-FDFBDDAF5EB5}">
            <xm:f>LISTAS!$B$25</xm:f>
            <x14:dxf>
              <font>
                <b/>
                <i val="0"/>
                <color theme="5" tint="-0.499984740745262"/>
              </font>
              <fill>
                <patternFill>
                  <bgColor theme="5" tint="0.59996337778862885"/>
                </patternFill>
              </fill>
            </x14:dxf>
          </x14:cfRule>
          <xm:sqref>B16:B19 R17:R19 B24:B25 M25 X25</xm:sqref>
        </x14:conditionalFormatting>
        <x14:conditionalFormatting xmlns:xm="http://schemas.microsoft.com/office/excel/2006/main">
          <x14:cfRule type="cellIs" priority="9" operator="equal" id="{32C79736-88A9-4559-9006-2007A1016DAE}">
            <xm:f>LISTAS!$B$26</xm:f>
            <x14:dxf>
              <font>
                <b/>
                <i val="0"/>
                <color theme="6" tint="-0.499984740745262"/>
              </font>
              <fill>
                <patternFill>
                  <bgColor theme="6" tint="0.59996337778862885"/>
                </patternFill>
              </fill>
            </x14:dxf>
          </x14:cfRule>
          <x14:cfRule type="cellIs" priority="10" operator="equal" id="{15A50EE4-3EE7-468B-AF48-DC14726A47A5}">
            <xm:f>LISTAS!$B$25</xm:f>
            <x14:dxf>
              <font>
                <b/>
                <i val="0"/>
                <color theme="5" tint="-0.499984740745262"/>
              </font>
              <fill>
                <patternFill>
                  <bgColor theme="5" tint="0.59996337778862885"/>
                </patternFill>
              </fill>
            </x14:dxf>
          </x14:cfRule>
          <xm:sqref>B29</xm:sqref>
        </x14:conditionalFormatting>
        <x14:conditionalFormatting xmlns:xm="http://schemas.microsoft.com/office/excel/2006/main">
          <x14:cfRule type="cellIs" priority="11" operator="equal" id="{3416ECE1-45F1-49F7-BE9C-1691419ECD92}">
            <xm:f>LISTAS!$B$26</xm:f>
            <x14:dxf>
              <font>
                <b/>
                <i val="0"/>
                <color theme="6" tint="-0.499984740745262"/>
              </font>
              <fill>
                <patternFill>
                  <bgColor theme="6" tint="0.59996337778862885"/>
                </patternFill>
              </fill>
            </x14:dxf>
          </x14:cfRule>
          <x14:cfRule type="cellIs" priority="12" operator="equal" id="{07636C95-7B0F-438A-96AE-F3FCF4814972}">
            <xm:f>LISTAS!$B$25</xm:f>
            <x14:dxf>
              <font>
                <b/>
                <i val="0"/>
                <color theme="5" tint="-0.499984740745262"/>
              </font>
              <fill>
                <patternFill>
                  <bgColor theme="5" tint="0.59996337778862885"/>
                </patternFill>
              </fill>
            </x14:dxf>
          </x14:cfRule>
          <xm:sqref>R24</xm:sqref>
        </x14:conditionalFormatting>
        <x14:conditionalFormatting xmlns:xm="http://schemas.microsoft.com/office/excel/2006/main">
          <x14:cfRule type="cellIs" priority="7" operator="equal" id="{8B901BD2-24FD-4886-92C5-0CB640D55887}">
            <xm:f>LISTAS!$B$26</xm:f>
            <x14:dxf>
              <font>
                <b/>
                <i val="0"/>
                <color theme="6" tint="-0.499984740745262"/>
              </font>
              <fill>
                <patternFill>
                  <bgColor theme="6" tint="0.59996337778862885"/>
                </patternFill>
              </fill>
            </x14:dxf>
          </x14:cfRule>
          <x14:cfRule type="cellIs" priority="8" operator="equal" id="{2418A0B7-148A-4AC9-A72E-325F10785F7C}">
            <xm:f>LISTAS!$B$25</xm:f>
            <x14:dxf>
              <font>
                <b/>
                <i val="0"/>
                <color theme="5" tint="-0.499984740745262"/>
              </font>
              <fill>
                <patternFill>
                  <bgColor theme="5" tint="0.59996337778862885"/>
                </patternFill>
              </fill>
            </x14:dxf>
          </x14:cfRule>
          <xm:sqref>K29</xm:sqref>
        </x14:conditionalFormatting>
        <x14:conditionalFormatting xmlns:xm="http://schemas.microsoft.com/office/excel/2006/main">
          <x14:cfRule type="cellIs" priority="5" operator="equal" id="{88BD65EB-24B4-4C3A-B36F-17044866EC49}">
            <xm:f>LISTAS!$B$26</xm:f>
            <x14:dxf>
              <font>
                <b/>
                <i val="0"/>
                <color theme="6" tint="-0.499984740745262"/>
              </font>
              <fill>
                <patternFill>
                  <bgColor theme="6" tint="0.59996337778862885"/>
                </patternFill>
              </fill>
            </x14:dxf>
          </x14:cfRule>
          <x14:cfRule type="cellIs" priority="6" operator="equal" id="{0DF4FF4A-0E0F-473B-9B6A-43E43D896B02}">
            <xm:f>LISTAS!$B$25</xm:f>
            <x14:dxf>
              <font>
                <b/>
                <i val="0"/>
                <color theme="5" tint="-0.499984740745262"/>
              </font>
              <fill>
                <patternFill>
                  <bgColor theme="5" tint="0.59996337778862885"/>
                </patternFill>
              </fill>
            </x14:dxf>
          </x14:cfRule>
          <xm:sqref>K30</xm:sqref>
        </x14:conditionalFormatting>
        <x14:conditionalFormatting xmlns:xm="http://schemas.microsoft.com/office/excel/2006/main">
          <x14:cfRule type="cellIs" priority="3" operator="equal" id="{3B6A327E-E16C-4416-87A5-3D70998BE5DE}">
            <xm:f>LISTAS!$B$26</xm:f>
            <x14:dxf>
              <font>
                <b/>
                <i val="0"/>
                <color theme="6" tint="-0.499984740745262"/>
              </font>
              <fill>
                <patternFill>
                  <bgColor theme="6" tint="0.59996337778862885"/>
                </patternFill>
              </fill>
            </x14:dxf>
          </x14:cfRule>
          <x14:cfRule type="cellIs" priority="4" operator="equal" id="{ADAD0EFE-8438-4817-8AC5-8CE9C2479651}">
            <xm:f>LISTAS!$B$25</xm:f>
            <x14:dxf>
              <font>
                <b/>
                <i val="0"/>
                <color theme="5" tint="-0.499984740745262"/>
              </font>
              <fill>
                <patternFill>
                  <bgColor theme="5" tint="0.59996337778862885"/>
                </patternFill>
              </fill>
            </x14:dxf>
          </x14:cfRule>
          <xm:sqref>R29</xm:sqref>
        </x14:conditionalFormatting>
      </x14:conditionalFormattings>
    </ext>
    <ext xmlns:x14="http://schemas.microsoft.com/office/spreadsheetml/2009/9/main" uri="{CCE6A557-97BC-4b89-ADB6-D9C93CAAB3DF}">
      <x14:dataValidations xmlns:xm="http://schemas.microsoft.com/office/excel/2006/main" count="6">
        <x14:dataValidation type="list" allowBlank="1" showInputMessage="1" showErrorMessage="1" xr:uid="{00000000-0002-0000-0100-000001000000}">
          <x14:formula1>
            <xm:f>LISTAS!$B$2:$B$5</xm:f>
          </x14:formula1>
          <xm:sqref>E10:I10</xm:sqref>
        </x14:dataValidation>
        <x14:dataValidation type="list" allowBlank="1" showInputMessage="1" showErrorMessage="1" xr:uid="{00000000-0002-0000-0100-000002000000}">
          <x14:formula1>
            <xm:f>LISTAS!$B$7:$B$9</xm:f>
          </x14:formula1>
          <xm:sqref>O10:S10</xm:sqref>
        </x14:dataValidation>
        <x14:dataValidation type="list" allowBlank="1" showInputMessage="1" showErrorMessage="1" xr:uid="{00000000-0002-0000-0100-000003000000}">
          <x14:formula1>
            <xm:f>LISTAS!$B$11:$B$12</xm:f>
          </x14:formula1>
          <xm:sqref>V11</xm:sqref>
        </x14:dataValidation>
        <x14:dataValidation type="list" allowBlank="1" showInputMessage="1" showErrorMessage="1" xr:uid="{00000000-0002-0000-0100-000004000000}">
          <x14:formula1>
            <xm:f>LISTAS!$B$21:$B$23</xm:f>
          </x14:formula1>
          <xm:sqref>AD53:AF88</xm:sqref>
        </x14:dataValidation>
        <x14:dataValidation type="list" allowBlank="1" showInputMessage="1" showErrorMessage="1" xr:uid="{00000000-0002-0000-0100-000005000000}">
          <x14:formula1>
            <xm:f>LISTAS!$B$25:$B$26</xm:f>
          </x14:formula1>
          <xm:sqref>R17:R19 B16:B19 B24:B25 R24 B29 X25 M25 K29:K30 R29</xm:sqref>
        </x14:dataValidation>
        <x14:dataValidation type="list" allowBlank="1" showInputMessage="1" showErrorMessage="1" xr:uid="{00000000-0002-0000-0100-000006000000}">
          <x14:formula1>
            <xm:f>LISTAS!$F$3:$F$51</xm:f>
          </x14:formula1>
          <xm:sqref>T8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tabColor theme="8" tint="0.39997558519241921"/>
    <pageSetUpPr fitToPage="1"/>
  </sheetPr>
  <dimension ref="A1:AD32"/>
  <sheetViews>
    <sheetView showGridLines="0" zoomScale="70" zoomScaleNormal="70" workbookViewId="0">
      <selection activeCell="AE4" sqref="AE4"/>
    </sheetView>
  </sheetViews>
  <sheetFormatPr baseColWidth="10" defaultColWidth="5.6640625" defaultRowHeight="15"/>
  <sheetData>
    <row r="1" spans="1:30" ht="15.75" customHeight="1">
      <c r="A1" s="179" t="str">
        <f>VLOOKUP("I001",TLang[[Clave]:[pt]],LANG!$A$1)</f>
        <v>Prehospital Emergency Medical Service Readiness Checklist for COVID-19</v>
      </c>
      <c r="B1" s="179"/>
      <c r="C1" s="179"/>
      <c r="D1" s="179"/>
      <c r="E1" s="179"/>
      <c r="F1" s="179"/>
      <c r="G1" s="179"/>
      <c r="H1" s="179"/>
      <c r="I1" s="179"/>
      <c r="J1" s="179"/>
      <c r="K1" s="179"/>
      <c r="L1" s="179"/>
      <c r="M1" s="179"/>
      <c r="N1" s="179"/>
      <c r="O1" s="179"/>
      <c r="P1" s="179"/>
      <c r="Q1" s="179"/>
      <c r="R1" s="179"/>
      <c r="S1" s="179"/>
      <c r="T1" s="179"/>
      <c r="U1" s="179"/>
      <c r="V1" s="179"/>
      <c r="W1" s="179"/>
      <c r="X1" s="108"/>
      <c r="Y1" s="108"/>
      <c r="Z1" s="108"/>
      <c r="AA1" s="108"/>
      <c r="AB1" s="108"/>
      <c r="AC1" s="108"/>
    </row>
    <row r="2" spans="1:30" ht="15.75" customHeight="1">
      <c r="A2" s="179"/>
      <c r="B2" s="179"/>
      <c r="C2" s="179"/>
      <c r="D2" s="179"/>
      <c r="E2" s="179"/>
      <c r="F2" s="179"/>
      <c r="G2" s="179"/>
      <c r="H2" s="179"/>
      <c r="I2" s="179"/>
      <c r="J2" s="179"/>
      <c r="K2" s="179"/>
      <c r="L2" s="179"/>
      <c r="M2" s="179"/>
      <c r="N2" s="179"/>
      <c r="O2" s="179"/>
      <c r="P2" s="179"/>
      <c r="Q2" s="179"/>
      <c r="R2" s="179"/>
      <c r="S2" s="179"/>
      <c r="T2" s="179"/>
      <c r="U2" s="179"/>
      <c r="V2" s="179"/>
      <c r="W2" s="179"/>
      <c r="X2" s="108"/>
      <c r="Y2" s="108"/>
      <c r="Z2" s="108"/>
      <c r="AA2" s="108"/>
      <c r="AB2" s="108"/>
      <c r="AC2" s="108"/>
    </row>
    <row r="3" spans="1:30" ht="15.75" customHeight="1">
      <c r="A3" s="179"/>
      <c r="B3" s="179"/>
      <c r="C3" s="179"/>
      <c r="D3" s="179"/>
      <c r="E3" s="179"/>
      <c r="F3" s="179"/>
      <c r="G3" s="179"/>
      <c r="H3" s="179"/>
      <c r="I3" s="179"/>
      <c r="J3" s="179"/>
      <c r="K3" s="179"/>
      <c r="L3" s="179"/>
      <c r="M3" s="179"/>
      <c r="N3" s="179"/>
      <c r="O3" s="179"/>
      <c r="P3" s="179"/>
      <c r="Q3" s="179"/>
      <c r="R3" s="179"/>
      <c r="S3" s="179"/>
      <c r="T3" s="179"/>
      <c r="U3" s="179"/>
      <c r="V3" s="179"/>
      <c r="W3" s="179"/>
      <c r="X3" s="108"/>
      <c r="Y3" s="108"/>
      <c r="Z3" s="108"/>
      <c r="AA3" s="108"/>
      <c r="AB3" s="108"/>
      <c r="AC3" s="108"/>
    </row>
    <row r="4" spans="1:30" ht="15.75" customHeight="1">
      <c r="A4" s="179"/>
      <c r="B4" s="179"/>
      <c r="C4" s="179"/>
      <c r="D4" s="179"/>
      <c r="E4" s="179"/>
      <c r="F4" s="179"/>
      <c r="G4" s="179"/>
      <c r="H4" s="179"/>
      <c r="I4" s="179"/>
      <c r="J4" s="179"/>
      <c r="K4" s="179"/>
      <c r="L4" s="179"/>
      <c r="M4" s="179"/>
      <c r="N4" s="179"/>
      <c r="O4" s="179"/>
      <c r="P4" s="179"/>
      <c r="Q4" s="179"/>
      <c r="R4" s="179"/>
      <c r="S4" s="179"/>
      <c r="T4" s="179"/>
      <c r="U4" s="179"/>
      <c r="V4" s="179"/>
      <c r="W4" s="179"/>
      <c r="X4" s="108"/>
      <c r="Y4" s="108"/>
      <c r="Z4" s="108"/>
      <c r="AA4" s="108"/>
      <c r="AB4" s="108"/>
      <c r="AC4" s="108"/>
    </row>
    <row r="6" spans="1:30">
      <c r="K6" s="178" t="str">
        <f>VLOOKUP("I002",TLang[[Clave]:[pt]],LANG!$A$1)</f>
        <v>% General</v>
      </c>
      <c r="L6" s="178"/>
      <c r="M6" s="178"/>
      <c r="N6" s="178"/>
      <c r="O6" s="178"/>
      <c r="AD6" s="167"/>
    </row>
    <row r="7" spans="1:30">
      <c r="A7" s="168" t="str">
        <f>CHECKLIST!B8</f>
        <v>Evaluation date:</v>
      </c>
      <c r="B7" s="168"/>
      <c r="C7" s="168"/>
      <c r="D7" s="168"/>
      <c r="E7" s="180" t="str">
        <f>IF(CHECKLIST!G8="","",CHECKLIST!G8)</f>
        <v/>
      </c>
      <c r="F7" s="180"/>
      <c r="G7" s="180"/>
      <c r="H7" s="180"/>
      <c r="I7" s="180"/>
      <c r="K7" s="178"/>
      <c r="L7" s="178"/>
      <c r="M7" s="178"/>
      <c r="N7" s="178"/>
      <c r="O7" s="178"/>
      <c r="AD7" s="167"/>
    </row>
    <row r="8" spans="1:30">
      <c r="A8" s="168" t="str">
        <f>CHECKLIST!R8</f>
        <v>Country:</v>
      </c>
      <c r="B8" s="168"/>
      <c r="C8" s="168"/>
      <c r="D8" s="168"/>
      <c r="E8" s="180" t="str">
        <f>IF(CHECKLIST!T8="","",CHECKLIST!T8)</f>
        <v/>
      </c>
      <c r="F8" s="180"/>
      <c r="G8" s="180"/>
      <c r="H8" s="180"/>
      <c r="I8" s="180"/>
      <c r="K8" s="176" t="str">
        <f>IFERROR(DATA!J6,"-")</f>
        <v>-</v>
      </c>
      <c r="L8" s="177"/>
      <c r="M8" s="177"/>
      <c r="N8" s="177"/>
      <c r="O8" s="177"/>
      <c r="AD8" s="167"/>
    </row>
    <row r="9" spans="1:30">
      <c r="A9" s="168" t="str">
        <f>CHECKLIST!B9</f>
        <v>Name of department/organization:</v>
      </c>
      <c r="B9" s="168"/>
      <c r="C9" s="168"/>
      <c r="D9" s="168"/>
      <c r="E9" s="168"/>
      <c r="F9" s="168"/>
      <c r="G9" s="168"/>
      <c r="H9" s="168"/>
      <c r="I9" s="168"/>
      <c r="K9" s="177"/>
      <c r="L9" s="177"/>
      <c r="M9" s="177"/>
      <c r="N9" s="177"/>
      <c r="O9" s="177"/>
      <c r="AD9" s="167"/>
    </row>
    <row r="10" spans="1:30">
      <c r="A10" s="180" t="str">
        <f>IF(CHECKLIST!L9="","",CHECKLIST!L9)</f>
        <v/>
      </c>
      <c r="B10" s="180"/>
      <c r="C10" s="180"/>
      <c r="D10" s="180"/>
      <c r="E10" s="180"/>
      <c r="F10" s="180"/>
      <c r="G10" s="180"/>
      <c r="H10" s="180"/>
      <c r="I10" s="180"/>
      <c r="K10" s="177"/>
      <c r="L10" s="177"/>
      <c r="M10" s="177"/>
      <c r="N10" s="177"/>
      <c r="O10" s="177"/>
      <c r="AD10" s="167"/>
    </row>
    <row r="11" spans="1:30">
      <c r="AD11" s="167"/>
    </row>
    <row r="12" spans="1:30" ht="16">
      <c r="A12" s="137" t="str">
        <f>VLOOKUP("I003",TLang[[Clave]:[pt]],LANG!$A$1)</f>
        <v>COMPONENTS</v>
      </c>
      <c r="B12" s="137"/>
      <c r="C12" s="137"/>
      <c r="D12" s="137"/>
      <c r="E12" s="137"/>
      <c r="F12" s="137"/>
      <c r="G12" s="137"/>
      <c r="H12" s="137"/>
      <c r="I12" s="137"/>
      <c r="J12" s="137"/>
      <c r="K12" s="137"/>
      <c r="L12" s="137"/>
      <c r="M12" s="137"/>
      <c r="N12" s="137"/>
      <c r="O12" s="137"/>
      <c r="AD12" s="167"/>
    </row>
    <row r="13" spans="1:30" s="1" customFormat="1" ht="30" customHeight="1">
      <c r="A13" s="172" t="str">
        <f>DATA!G2</f>
        <v xml:space="preserve">CALL MANAGEMENT </v>
      </c>
      <c r="B13" s="172"/>
      <c r="C13" s="172"/>
      <c r="D13" s="172"/>
      <c r="E13" s="172"/>
      <c r="F13" s="172"/>
      <c r="G13" s="172"/>
      <c r="H13" s="172"/>
      <c r="I13" s="172"/>
      <c r="J13" s="172"/>
      <c r="K13" s="172"/>
      <c r="L13" s="172"/>
      <c r="M13" s="170" t="str">
        <f>IFERROR(DATA!J2,"-")</f>
        <v>-</v>
      </c>
      <c r="N13" s="171"/>
      <c r="O13" s="171"/>
      <c r="AD13" s="167"/>
    </row>
    <row r="14" spans="1:30" s="1" customFormat="1" ht="30" customHeight="1">
      <c r="A14" s="173" t="str">
        <f>DATA!G3</f>
        <v>FIRST RESPONDERS</v>
      </c>
      <c r="B14" s="173"/>
      <c r="C14" s="173"/>
      <c r="D14" s="173"/>
      <c r="E14" s="173"/>
      <c r="F14" s="173"/>
      <c r="G14" s="173"/>
      <c r="H14" s="173"/>
      <c r="I14" s="173"/>
      <c r="J14" s="173"/>
      <c r="K14" s="173"/>
      <c r="L14" s="173"/>
      <c r="M14" s="170" t="str">
        <f>IFERROR(DATA!J3,"-")</f>
        <v>-</v>
      </c>
      <c r="N14" s="171"/>
      <c r="O14" s="171"/>
      <c r="AD14" s="167"/>
    </row>
    <row r="15" spans="1:30" s="1" customFormat="1" ht="30" customHeight="1">
      <c r="A15" s="174" t="str">
        <f>DATA!G4</f>
        <v>MEDICAL TRANSPORTATION (INCLUDING PRIMARY AND INTERHOSPITAL)</v>
      </c>
      <c r="B15" s="174"/>
      <c r="C15" s="174"/>
      <c r="D15" s="174"/>
      <c r="E15" s="174"/>
      <c r="F15" s="174"/>
      <c r="G15" s="174"/>
      <c r="H15" s="174"/>
      <c r="I15" s="174"/>
      <c r="J15" s="174"/>
      <c r="K15" s="174"/>
      <c r="L15" s="174"/>
      <c r="M15" s="170" t="str">
        <f>IFERROR(DATA!J4,"-")</f>
        <v>-</v>
      </c>
      <c r="N15" s="171"/>
      <c r="O15" s="171"/>
      <c r="AD15" s="167"/>
    </row>
    <row r="16" spans="1:30" s="1" customFormat="1" ht="30" customHeight="1">
      <c r="A16" s="175" t="str">
        <f>DATA!G5</f>
        <v>911/EMS ADMINISTRATION</v>
      </c>
      <c r="B16" s="175"/>
      <c r="C16" s="175"/>
      <c r="D16" s="175"/>
      <c r="E16" s="175"/>
      <c r="F16" s="175"/>
      <c r="G16" s="175"/>
      <c r="H16" s="175"/>
      <c r="I16" s="175"/>
      <c r="J16" s="175"/>
      <c r="K16" s="175"/>
      <c r="L16" s="175"/>
      <c r="M16" s="170" t="str">
        <f>IFERROR(DATA!J5,"-")</f>
        <v>-</v>
      </c>
      <c r="N16" s="171"/>
      <c r="O16" s="171"/>
      <c r="AD16" s="167"/>
    </row>
    <row r="17" spans="1:30">
      <c r="A17" s="169"/>
      <c r="B17" s="169"/>
      <c r="C17" s="169"/>
      <c r="D17" s="169"/>
      <c r="E17" s="169"/>
      <c r="F17" s="169"/>
      <c r="G17" s="169"/>
      <c r="H17" s="169"/>
      <c r="I17" s="169"/>
      <c r="J17" s="169"/>
      <c r="K17" s="169"/>
      <c r="L17" s="169"/>
      <c r="M17" s="169"/>
      <c r="N17" s="169"/>
      <c r="O17" s="169"/>
      <c r="AD17" s="167"/>
    </row>
    <row r="18" spans="1:30">
      <c r="AD18" s="167"/>
    </row>
    <row r="19" spans="1:30">
      <c r="AD19" s="167"/>
    </row>
    <row r="20" spans="1:30">
      <c r="AD20" s="167"/>
    </row>
    <row r="21" spans="1:30">
      <c r="AD21" s="167"/>
    </row>
    <row r="22" spans="1:30">
      <c r="AD22" s="167"/>
    </row>
    <row r="23" spans="1:30">
      <c r="AD23" s="167"/>
    </row>
    <row r="24" spans="1:30">
      <c r="AD24" s="167"/>
    </row>
    <row r="25" spans="1:30">
      <c r="AD25" s="167"/>
    </row>
    <row r="26" spans="1:30">
      <c r="AD26" s="167"/>
    </row>
    <row r="27" spans="1:30">
      <c r="AD27" s="167"/>
    </row>
    <row r="28" spans="1:30">
      <c r="AD28" s="167"/>
    </row>
    <row r="29" spans="1:30">
      <c r="AD29" s="167"/>
    </row>
    <row r="30" spans="1:30">
      <c r="AD30" s="167"/>
    </row>
    <row r="31" spans="1:30">
      <c r="AD31" s="167"/>
    </row>
    <row r="32" spans="1:30">
      <c r="AD32" s="167"/>
    </row>
  </sheetData>
  <sheetProtection algorithmName="SHA-512" hashValue="w/gN1VVNYMvHPtVEIx+v9qZcMC8Z3p8n74PBxqJxuT4d9aXsFYFrZgF8FAS0Zr5RUvSzS91JGGOzDFtBI7EJwg==" saltValue="1zX0kcwnzRsfpjsMZx5ZUQ==" spinCount="100000" sheet="1" objects="1" scenarios="1" selectLockedCells="1" selectUnlockedCells="1"/>
  <mergeCells count="20">
    <mergeCell ref="A1:W4"/>
    <mergeCell ref="M13:O13"/>
    <mergeCell ref="M14:O14"/>
    <mergeCell ref="A7:D7"/>
    <mergeCell ref="E7:I7"/>
    <mergeCell ref="E8:I8"/>
    <mergeCell ref="A10:I10"/>
    <mergeCell ref="A8:D8"/>
    <mergeCell ref="AD6:AD32"/>
    <mergeCell ref="A9:I9"/>
    <mergeCell ref="A12:O12"/>
    <mergeCell ref="A17:O17"/>
    <mergeCell ref="M15:O15"/>
    <mergeCell ref="M16:O16"/>
    <mergeCell ref="A13:L13"/>
    <mergeCell ref="A14:L14"/>
    <mergeCell ref="A15:L15"/>
    <mergeCell ref="A16:L16"/>
    <mergeCell ref="K8:O10"/>
    <mergeCell ref="K6:O7"/>
  </mergeCells>
  <conditionalFormatting sqref="K8:O10 M13:O16">
    <cfRule type="cellIs" dxfId="14" priority="1" operator="greaterThanOrEqual">
      <formula>0.8</formula>
    </cfRule>
    <cfRule type="cellIs" dxfId="13" priority="2" operator="between">
      <formula>0.501</formula>
      <formula>0.799</formula>
    </cfRule>
    <cfRule type="cellIs" dxfId="12" priority="3" operator="between">
      <formula>0</formula>
      <formula>0.5</formula>
    </cfRule>
  </conditionalFormatting>
  <printOptions horizontalCentered="1" verticalCentered="1"/>
  <pageMargins left="0.23622047244094491" right="0.23622047244094491" top="0.74803149606299213" bottom="0.74803149606299213" header="0.31496062992125984" footer="0.31496062992125984"/>
  <pageSetup scale="78"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tabColor theme="0" tint="-0.499984740745262"/>
  </sheetPr>
  <dimension ref="A1"/>
  <sheetViews>
    <sheetView workbookViewId="0">
      <selection activeCell="F6" sqref="F6"/>
    </sheetView>
  </sheetViews>
  <sheetFormatPr baseColWidth="10" defaultRowHeight="15"/>
  <sheetData/>
  <sheetProtection algorithmName="SHA-512" hashValue="gyNEvCQf/29Yzjx/1VvPN1XnW6XMdBt6sAShCkA/Mro59OlSaeTzbhdIYrsQVgW4K+tnAx+SM1V+YM2CTZUerQ==" saltValue="w49kPuiThZH4Th+JnevVLg==" spinCount="100000" sheet="1" objects="1" scenarios="1" selectLockedCells="1" selectUnlockedCells="1"/>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tabColor theme="0" tint="-0.499984740745262"/>
  </sheetPr>
  <dimension ref="A1:N39"/>
  <sheetViews>
    <sheetView workbookViewId="0">
      <selection sqref="A1:AC3"/>
    </sheetView>
  </sheetViews>
  <sheetFormatPr baseColWidth="10" defaultColWidth="11.5" defaultRowHeight="11"/>
  <cols>
    <col min="1" max="1" width="3.33203125" style="6" bestFit="1" customWidth="1"/>
    <col min="2" max="2" width="14.33203125" style="6" customWidth="1"/>
    <col min="3" max="3" width="11.5" style="6" bestFit="1" customWidth="1"/>
    <col min="4" max="6" width="11.5" style="6"/>
    <col min="7" max="7" width="23.6640625" style="6" customWidth="1"/>
    <col min="8" max="8" width="4.33203125" style="6" customWidth="1"/>
    <col min="9" max="9" width="4.5" style="6" bestFit="1" customWidth="1"/>
    <col min="10" max="10" width="9.83203125" style="6" customWidth="1"/>
    <col min="11" max="11" width="6.1640625" style="6" bestFit="1" customWidth="1"/>
    <col min="12" max="12" width="9.5" style="6" bestFit="1" customWidth="1"/>
    <col min="13" max="13" width="8.6640625" style="6" bestFit="1" customWidth="1"/>
    <col min="14" max="16384" width="11.5" style="6"/>
  </cols>
  <sheetData>
    <row r="1" spans="1:14">
      <c r="K1" s="6" t="str">
        <f>LISTAS!B21</f>
        <v>COMPLETE</v>
      </c>
      <c r="L1" s="6" t="str">
        <f>LISTAS!B22</f>
        <v>IN PROCESS</v>
      </c>
      <c r="M1" s="6" t="str">
        <f>LISTAS!B23</f>
        <v>INCOMPLETE</v>
      </c>
    </row>
    <row r="2" spans="1:14">
      <c r="A2" s="23">
        <v>1</v>
      </c>
      <c r="B2" s="23">
        <f>CHECKLIST!AD53</f>
        <v>0</v>
      </c>
      <c r="C2" s="6" t="e">
        <f>INDEX(LISTAS!$A$21:$B$23,MATCH(DATA!B2,LISTAS!$B$21:$B$23,0),1)</f>
        <v>#N/A</v>
      </c>
      <c r="G2" s="23" t="str">
        <f>VLOOKUP("H004",TLang[[Clave]:[pt]],LANG!$A$1)</f>
        <v xml:space="preserve">CALL MANAGEMENT </v>
      </c>
      <c r="H2" s="23">
        <v>6</v>
      </c>
      <c r="I2" s="23" t="e">
        <f>SUM($C$2:$C$7)</f>
        <v>#N/A</v>
      </c>
      <c r="J2" s="31" t="e">
        <f>I2/H2</f>
        <v>#N/A</v>
      </c>
      <c r="K2" s="23">
        <f>COUNTIF($B$2:$B$7,K$1)</f>
        <v>0</v>
      </c>
      <c r="L2" s="23">
        <f t="shared" ref="L2:M2" si="0">COUNTIF($B$2:$B$7,L$1)</f>
        <v>0</v>
      </c>
      <c r="M2" s="23">
        <f t="shared" si="0"/>
        <v>0</v>
      </c>
      <c r="N2" s="6">
        <f>SUM(K2:M2)</f>
        <v>0</v>
      </c>
    </row>
    <row r="3" spans="1:14">
      <c r="A3" s="23">
        <v>2</v>
      </c>
      <c r="B3" s="23">
        <f>CHECKLIST!AD54</f>
        <v>0</v>
      </c>
      <c r="C3" s="6" t="e">
        <f>INDEX(LISTAS!$A$21:$B$23,MATCH(DATA!B3,LISTAS!$B$21:$B$23,0),1)</f>
        <v>#N/A</v>
      </c>
      <c r="G3" s="24" t="str">
        <f>VLOOKUP("H012",TLang[[Clave]:[pt]],LANG!$A$1)</f>
        <v>FIRST RESPONDERS</v>
      </c>
      <c r="H3" s="24">
        <v>3</v>
      </c>
      <c r="I3" s="24" t="e">
        <f>SUM($C$8:$C$10)</f>
        <v>#N/A</v>
      </c>
      <c r="J3" s="30" t="e">
        <f t="shared" ref="J3:J6" si="1">I3/H3</f>
        <v>#N/A</v>
      </c>
      <c r="K3" s="24">
        <f>COUNTIF($B$8:$B$10,K$1)</f>
        <v>0</v>
      </c>
      <c r="L3" s="24">
        <f t="shared" ref="L3:M3" si="2">COUNTIF($B$8:$B$10,L$1)</f>
        <v>0</v>
      </c>
      <c r="M3" s="24">
        <f t="shared" si="2"/>
        <v>0</v>
      </c>
      <c r="N3" s="6">
        <f t="shared" ref="N3:N5" si="3">SUM(K3:M3)</f>
        <v>0</v>
      </c>
    </row>
    <row r="4" spans="1:14">
      <c r="A4" s="23">
        <v>3</v>
      </c>
      <c r="B4" s="23">
        <f>CHECKLIST!AD55</f>
        <v>0</v>
      </c>
      <c r="C4" s="6" t="e">
        <f>INDEX(LISTAS!$A$21:$B$23,MATCH(DATA!B4,LISTAS!$B$21:$B$23,0),1)</f>
        <v>#N/A</v>
      </c>
      <c r="G4" s="25" t="str">
        <f>VLOOKUP("H017",TLang[[Clave]:[pt]],LANG!$A$1)</f>
        <v>MEDICAL TRANSPORTATION (INCLUDING PRIMARY AND INTERHOSPITAL)</v>
      </c>
      <c r="H4" s="25">
        <v>16</v>
      </c>
      <c r="I4" s="25" t="e">
        <f>SUM($C$11:$C$26)</f>
        <v>#N/A</v>
      </c>
      <c r="J4" s="29" t="e">
        <f t="shared" si="1"/>
        <v>#N/A</v>
      </c>
      <c r="K4" s="25">
        <f>COUNTIF($B$11:$B$26,K$1)</f>
        <v>0</v>
      </c>
      <c r="L4" s="25">
        <f t="shared" ref="L4:M4" si="4">COUNTIF($B$11:$B$26,L$1)</f>
        <v>0</v>
      </c>
      <c r="M4" s="25">
        <f t="shared" si="4"/>
        <v>0</v>
      </c>
      <c r="N4" s="6">
        <f t="shared" si="3"/>
        <v>0</v>
      </c>
    </row>
    <row r="5" spans="1:14">
      <c r="A5" s="23">
        <v>4</v>
      </c>
      <c r="B5" s="23">
        <f>CHECKLIST!AD56</f>
        <v>0</v>
      </c>
      <c r="C5" s="6" t="e">
        <f>INDEX(LISTAS!$A$21:$B$23,MATCH(DATA!B5,LISTAS!$B$21:$B$23,0),1)</f>
        <v>#N/A</v>
      </c>
      <c r="G5" s="26" t="str">
        <f>VLOOKUP("H035",TLang[[Clave]:[pt]],LANG!$A$1)</f>
        <v>911/EMS ADMINISTRATION</v>
      </c>
      <c r="H5" s="26">
        <v>11</v>
      </c>
      <c r="I5" s="26" t="e">
        <f>SUM($C$27:$C$37)</f>
        <v>#N/A</v>
      </c>
      <c r="J5" s="28" t="e">
        <f t="shared" si="1"/>
        <v>#N/A</v>
      </c>
      <c r="K5" s="26">
        <f>COUNTIF($B$27:$B$37,K$1)</f>
        <v>0</v>
      </c>
      <c r="L5" s="26">
        <f t="shared" ref="L5:M5" si="5">COUNTIF($B$27:$B$37,L$1)</f>
        <v>0</v>
      </c>
      <c r="M5" s="26">
        <f t="shared" si="5"/>
        <v>0</v>
      </c>
      <c r="N5" s="6">
        <f t="shared" si="3"/>
        <v>0</v>
      </c>
    </row>
    <row r="6" spans="1:14">
      <c r="A6" s="23">
        <v>5</v>
      </c>
      <c r="B6" s="23">
        <f>CHECKLIST!AD57</f>
        <v>0</v>
      </c>
      <c r="C6" s="6" t="e">
        <f>INDEX(LISTAS!$A$21:$B$23,MATCH(DATA!B6,LISTAS!$B$21:$B$23,0),1)</f>
        <v>#N/A</v>
      </c>
      <c r="H6" s="6">
        <f>SUM(H2:H5)</f>
        <v>36</v>
      </c>
      <c r="I6" s="6" t="e">
        <f>SUM(I2:I5)</f>
        <v>#N/A</v>
      </c>
      <c r="J6" s="27" t="e">
        <f t="shared" si="1"/>
        <v>#N/A</v>
      </c>
      <c r="K6" s="6">
        <f>SUM(K2:K5)</f>
        <v>0</v>
      </c>
      <c r="L6" s="6">
        <f t="shared" ref="L6:M6" si="6">SUM(L2:L5)</f>
        <v>0</v>
      </c>
      <c r="M6" s="6">
        <f t="shared" si="6"/>
        <v>0</v>
      </c>
    </row>
    <row r="7" spans="1:14">
      <c r="A7" s="23">
        <v>6</v>
      </c>
      <c r="B7" s="23">
        <f>CHECKLIST!AD58</f>
        <v>0</v>
      </c>
      <c r="C7" s="6" t="e">
        <f>INDEX(LISTAS!$A$21:$B$23,MATCH(DATA!B7,LISTAS!$B$21:$B$23,0),1)</f>
        <v>#N/A</v>
      </c>
    </row>
    <row r="8" spans="1:14">
      <c r="A8" s="24">
        <v>7</v>
      </c>
      <c r="B8" s="24">
        <f>CHECKLIST!AD59</f>
        <v>0</v>
      </c>
      <c r="C8" s="6" t="e">
        <f>INDEX(LISTAS!$A$21:$B$23,MATCH(DATA!B8,LISTAS!$B$21:$B$23,0),1)</f>
        <v>#N/A</v>
      </c>
      <c r="J8" s="57" t="e">
        <f>SUM(J2:J5)</f>
        <v>#N/A</v>
      </c>
    </row>
    <row r="9" spans="1:14">
      <c r="A9" s="24">
        <v>8</v>
      </c>
      <c r="B9" s="24">
        <f>CHECKLIST!AD60</f>
        <v>0</v>
      </c>
      <c r="C9" s="6" t="e">
        <f>INDEX(LISTAS!$A$21:$B$23,MATCH(DATA!B9,LISTAS!$B$21:$B$23,0),1)</f>
        <v>#N/A</v>
      </c>
      <c r="J9" s="27" t="e">
        <f>J8/4</f>
        <v>#N/A</v>
      </c>
    </row>
    <row r="10" spans="1:14">
      <c r="A10" s="24">
        <v>9</v>
      </c>
      <c r="B10" s="24">
        <f>CHECKLIST!AD61</f>
        <v>0</v>
      </c>
      <c r="C10" s="6" t="e">
        <f>INDEX(LISTAS!$A$21:$B$23,MATCH(DATA!B10,LISTAS!$B$21:$B$23,0),1)</f>
        <v>#N/A</v>
      </c>
    </row>
    <row r="11" spans="1:14">
      <c r="A11" s="25">
        <v>10</v>
      </c>
      <c r="B11" s="25">
        <f>CHECKLIST!AD62</f>
        <v>0</v>
      </c>
      <c r="C11" s="6" t="e">
        <f>INDEX(LISTAS!$A$21:$B$23,MATCH(DATA!B11,LISTAS!$B$21:$B$23,0),1)</f>
        <v>#N/A</v>
      </c>
    </row>
    <row r="12" spans="1:14">
      <c r="A12" s="25">
        <v>11</v>
      </c>
      <c r="B12" s="25">
        <f>CHECKLIST!AD63</f>
        <v>0</v>
      </c>
      <c r="C12" s="6" t="e">
        <f>INDEX(LISTAS!$A$21:$B$23,MATCH(DATA!B12,LISTAS!$B$21:$B$23,0),1)</f>
        <v>#N/A</v>
      </c>
    </row>
    <row r="13" spans="1:14">
      <c r="A13" s="25">
        <v>12</v>
      </c>
      <c r="B13" s="25">
        <f>CHECKLIST!AD64</f>
        <v>0</v>
      </c>
      <c r="C13" s="6" t="e">
        <f>INDEX(LISTAS!$A$21:$B$23,MATCH(DATA!B13,LISTAS!$B$21:$B$23,0),1)</f>
        <v>#N/A</v>
      </c>
    </row>
    <row r="14" spans="1:14">
      <c r="A14" s="25">
        <v>13</v>
      </c>
      <c r="B14" s="25">
        <f>CHECKLIST!AD65</f>
        <v>0</v>
      </c>
      <c r="C14" s="6" t="e">
        <f>INDEX(LISTAS!$A$21:$B$23,MATCH(DATA!B14,LISTAS!$B$21:$B$23,0),1)</f>
        <v>#N/A</v>
      </c>
    </row>
    <row r="15" spans="1:14">
      <c r="A15" s="25">
        <v>14</v>
      </c>
      <c r="B15" s="25">
        <f>CHECKLIST!AD66</f>
        <v>0</v>
      </c>
      <c r="C15" s="6" t="e">
        <f>INDEX(LISTAS!$A$21:$B$23,MATCH(DATA!B15,LISTAS!$B$21:$B$23,0),1)</f>
        <v>#N/A</v>
      </c>
    </row>
    <row r="16" spans="1:14">
      <c r="A16" s="25">
        <v>15</v>
      </c>
      <c r="B16" s="25">
        <f>CHECKLIST!AD67</f>
        <v>0</v>
      </c>
      <c r="C16" s="6" t="e">
        <f>INDEX(LISTAS!$A$21:$B$23,MATCH(DATA!B16,LISTAS!$B$21:$B$23,0),1)</f>
        <v>#N/A</v>
      </c>
    </row>
    <row r="17" spans="1:3">
      <c r="A17" s="25">
        <v>16</v>
      </c>
      <c r="B17" s="25">
        <f>CHECKLIST!AD68</f>
        <v>0</v>
      </c>
      <c r="C17" s="6" t="e">
        <f>INDEX(LISTAS!$A$21:$B$23,MATCH(DATA!B17,LISTAS!$B$21:$B$23,0),1)</f>
        <v>#N/A</v>
      </c>
    </row>
    <row r="18" spans="1:3">
      <c r="A18" s="25">
        <v>17</v>
      </c>
      <c r="B18" s="25">
        <f>CHECKLIST!AD69</f>
        <v>0</v>
      </c>
      <c r="C18" s="6" t="e">
        <f>INDEX(LISTAS!$A$21:$B$23,MATCH(DATA!B18,LISTAS!$B$21:$B$23,0),1)</f>
        <v>#N/A</v>
      </c>
    </row>
    <row r="19" spans="1:3">
      <c r="A19" s="25">
        <v>18</v>
      </c>
      <c r="B19" s="25">
        <f>CHECKLIST!AD70</f>
        <v>0</v>
      </c>
      <c r="C19" s="6" t="e">
        <f>INDEX(LISTAS!$A$21:$B$23,MATCH(DATA!B19,LISTAS!$B$21:$B$23,0),1)</f>
        <v>#N/A</v>
      </c>
    </row>
    <row r="20" spans="1:3">
      <c r="A20" s="25">
        <v>19</v>
      </c>
      <c r="B20" s="25">
        <f>CHECKLIST!AD71</f>
        <v>0</v>
      </c>
      <c r="C20" s="6" t="e">
        <f>INDEX(LISTAS!$A$21:$B$23,MATCH(DATA!B20,LISTAS!$B$21:$B$23,0),1)</f>
        <v>#N/A</v>
      </c>
    </row>
    <row r="21" spans="1:3">
      <c r="A21" s="25">
        <v>20</v>
      </c>
      <c r="B21" s="25">
        <f>CHECKLIST!AD72</f>
        <v>0</v>
      </c>
      <c r="C21" s="6" t="e">
        <f>INDEX(LISTAS!$A$21:$B$23,MATCH(DATA!B21,LISTAS!$B$21:$B$23,0),1)</f>
        <v>#N/A</v>
      </c>
    </row>
    <row r="22" spans="1:3">
      <c r="A22" s="25">
        <v>21</v>
      </c>
      <c r="B22" s="25">
        <f>CHECKLIST!AD73</f>
        <v>0</v>
      </c>
      <c r="C22" s="6" t="e">
        <f>INDEX(LISTAS!$A$21:$B$23,MATCH(DATA!B22,LISTAS!$B$21:$B$23,0),1)</f>
        <v>#N/A</v>
      </c>
    </row>
    <row r="23" spans="1:3">
      <c r="A23" s="25">
        <v>22</v>
      </c>
      <c r="B23" s="25">
        <f>CHECKLIST!AD74</f>
        <v>0</v>
      </c>
      <c r="C23" s="6" t="e">
        <f>INDEX(LISTAS!$A$21:$B$23,MATCH(DATA!B23,LISTAS!$B$21:$B$23,0),1)</f>
        <v>#N/A</v>
      </c>
    </row>
    <row r="24" spans="1:3">
      <c r="A24" s="25">
        <v>23</v>
      </c>
      <c r="B24" s="25">
        <f>CHECKLIST!AD75</f>
        <v>0</v>
      </c>
      <c r="C24" s="6" t="e">
        <f>INDEX(LISTAS!$A$21:$B$23,MATCH(DATA!B24,LISTAS!$B$21:$B$23,0),1)</f>
        <v>#N/A</v>
      </c>
    </row>
    <row r="25" spans="1:3">
      <c r="A25" s="25">
        <v>24</v>
      </c>
      <c r="B25" s="25">
        <f>CHECKLIST!AD76</f>
        <v>0</v>
      </c>
      <c r="C25" s="6" t="e">
        <f>INDEX(LISTAS!$A$21:$B$23,MATCH(DATA!B25,LISTAS!$B$21:$B$23,0),1)</f>
        <v>#N/A</v>
      </c>
    </row>
    <row r="26" spans="1:3">
      <c r="A26" s="25">
        <v>25</v>
      </c>
      <c r="B26" s="25">
        <f>CHECKLIST!AD77</f>
        <v>0</v>
      </c>
      <c r="C26" s="6" t="e">
        <f>INDEX(LISTAS!$A$21:$B$23,MATCH(DATA!B26,LISTAS!$B$21:$B$23,0),1)</f>
        <v>#N/A</v>
      </c>
    </row>
    <row r="27" spans="1:3">
      <c r="A27" s="26">
        <v>26</v>
      </c>
      <c r="B27" s="26">
        <f>CHECKLIST!AD78</f>
        <v>0</v>
      </c>
      <c r="C27" s="6" t="e">
        <f>INDEX(LISTAS!$A$21:$B$23,MATCH(DATA!B27,LISTAS!$B$21:$B$23,0),1)</f>
        <v>#N/A</v>
      </c>
    </row>
    <row r="28" spans="1:3">
      <c r="A28" s="26">
        <v>27</v>
      </c>
      <c r="B28" s="26">
        <f>CHECKLIST!AD79</f>
        <v>0</v>
      </c>
      <c r="C28" s="6" t="e">
        <f>INDEX(LISTAS!$A$21:$B$23,MATCH(DATA!B28,LISTAS!$B$21:$B$23,0),1)</f>
        <v>#N/A</v>
      </c>
    </row>
    <row r="29" spans="1:3">
      <c r="A29" s="26">
        <v>28</v>
      </c>
      <c r="B29" s="26">
        <f>CHECKLIST!AD80</f>
        <v>0</v>
      </c>
      <c r="C29" s="6" t="e">
        <f>INDEX(LISTAS!$A$21:$B$23,MATCH(DATA!B29,LISTAS!$B$21:$B$23,0),1)</f>
        <v>#N/A</v>
      </c>
    </row>
    <row r="30" spans="1:3">
      <c r="A30" s="26">
        <v>29</v>
      </c>
      <c r="B30" s="26">
        <f>CHECKLIST!AD81</f>
        <v>0</v>
      </c>
      <c r="C30" s="6" t="e">
        <f>INDEX(LISTAS!$A$21:$B$23,MATCH(DATA!B30,LISTAS!$B$21:$B$23,0),1)</f>
        <v>#N/A</v>
      </c>
    </row>
    <row r="31" spans="1:3">
      <c r="A31" s="26">
        <v>30</v>
      </c>
      <c r="B31" s="26">
        <f>CHECKLIST!AD82</f>
        <v>0</v>
      </c>
      <c r="C31" s="6" t="e">
        <f>INDEX(LISTAS!$A$21:$B$23,MATCH(DATA!B31,LISTAS!$B$21:$B$23,0),1)</f>
        <v>#N/A</v>
      </c>
    </row>
    <row r="32" spans="1:3">
      <c r="A32" s="26">
        <v>31</v>
      </c>
      <c r="B32" s="26">
        <f>CHECKLIST!AD83</f>
        <v>0</v>
      </c>
      <c r="C32" s="6" t="e">
        <f>INDEX(LISTAS!$A$21:$B$23,MATCH(DATA!B32,LISTAS!$B$21:$B$23,0),1)</f>
        <v>#N/A</v>
      </c>
    </row>
    <row r="33" spans="1:3">
      <c r="A33" s="26">
        <v>32</v>
      </c>
      <c r="B33" s="26">
        <f>CHECKLIST!AD84</f>
        <v>0</v>
      </c>
      <c r="C33" s="6" t="e">
        <f>INDEX(LISTAS!$A$21:$B$23,MATCH(DATA!B33,LISTAS!$B$21:$B$23,0),1)</f>
        <v>#N/A</v>
      </c>
    </row>
    <row r="34" spans="1:3">
      <c r="A34" s="26">
        <v>33</v>
      </c>
      <c r="B34" s="26">
        <f>CHECKLIST!AD85</f>
        <v>0</v>
      </c>
      <c r="C34" s="6" t="e">
        <f>INDEX(LISTAS!$A$21:$B$23,MATCH(DATA!B34,LISTAS!$B$21:$B$23,0),1)</f>
        <v>#N/A</v>
      </c>
    </row>
    <row r="35" spans="1:3">
      <c r="A35" s="26">
        <v>34</v>
      </c>
      <c r="B35" s="26">
        <f>CHECKLIST!AD86</f>
        <v>0</v>
      </c>
      <c r="C35" s="6" t="e">
        <f>INDEX(LISTAS!$A$21:$B$23,MATCH(DATA!B35,LISTAS!$B$21:$B$23,0),1)</f>
        <v>#N/A</v>
      </c>
    </row>
    <row r="36" spans="1:3">
      <c r="A36" s="26">
        <v>35</v>
      </c>
      <c r="B36" s="26">
        <f>CHECKLIST!AD87</f>
        <v>0</v>
      </c>
      <c r="C36" s="6" t="e">
        <f>INDEX(LISTAS!$A$21:$B$23,MATCH(DATA!B36,LISTAS!$B$21:$B$23,0),1)</f>
        <v>#N/A</v>
      </c>
    </row>
    <row r="37" spans="1:3">
      <c r="A37" s="26">
        <v>36</v>
      </c>
      <c r="B37" s="26">
        <f>CHECKLIST!AD88</f>
        <v>0</v>
      </c>
      <c r="C37" s="6" t="e">
        <f>INDEX(LISTAS!$A$21:$B$23,MATCH(DATA!B37,LISTAS!$B$21:$B$23,0),1)</f>
        <v>#N/A</v>
      </c>
    </row>
    <row r="38" spans="1:3">
      <c r="C38" s="55" t="e">
        <f>SUM(C2:C37)</f>
        <v>#N/A</v>
      </c>
    </row>
    <row r="39" spans="1:3">
      <c r="C39" s="56" t="e">
        <f>C38/A37</f>
        <v>#N/A</v>
      </c>
    </row>
  </sheetData>
  <sheetProtection algorithmName="SHA-512" hashValue="JKFH3KIeV9sPpVowQlL7xlvDc/7X1z4WvZsUhCQ6aI3XytLpS+iXjl4pDc6dXvVAqkpfCLgxNENLARgfE0t+3w==" saltValue="KYT7J7d/2cHsYmpkoBVCDA==" spinCount="100000" sheet="1" objects="1" scenarios="1" selectLockedCells="1" selectUnlockedCell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tabColor theme="0" tint="-0.499984740745262"/>
  </sheetPr>
  <dimension ref="A1:I51"/>
  <sheetViews>
    <sheetView workbookViewId="0">
      <selection sqref="A1:AC3"/>
    </sheetView>
  </sheetViews>
  <sheetFormatPr baseColWidth="10" defaultColWidth="11.5" defaultRowHeight="11"/>
  <cols>
    <col min="1" max="1" width="11.5" style="6"/>
    <col min="2" max="2" width="25.5" style="6" customWidth="1"/>
    <col min="3" max="3" width="11.5" style="6"/>
    <col min="4" max="4" width="2.6640625" style="6" bestFit="1" customWidth="1"/>
    <col min="5" max="5" width="28.83203125" style="6" bestFit="1" customWidth="1"/>
    <col min="6" max="6" width="29.6640625" style="6" bestFit="1" customWidth="1"/>
    <col min="7" max="7" width="5.33203125" style="6" bestFit="1" customWidth="1"/>
    <col min="8" max="8" width="23.5" style="6" bestFit="1" customWidth="1"/>
    <col min="9" max="9" width="17.5" style="6" bestFit="1" customWidth="1"/>
    <col min="10" max="16384" width="11.5" style="6"/>
  </cols>
  <sheetData>
    <row r="1" spans="2:9" ht="12" thickBot="1"/>
    <row r="2" spans="2:9" ht="12" thickBot="1">
      <c r="B2" s="7" t="str">
        <f>VLOOKUP("G031",TLang[[Clave]:[pt]],LANG!$A$1)</f>
        <v>Government</v>
      </c>
      <c r="D2" s="20" t="s">
        <v>50</v>
      </c>
      <c r="E2" s="21" t="s">
        <v>51</v>
      </c>
      <c r="F2" s="21" t="s">
        <v>52</v>
      </c>
      <c r="G2" s="21" t="s">
        <v>53</v>
      </c>
      <c r="H2" s="21" t="s">
        <v>54</v>
      </c>
      <c r="I2" s="22" t="s">
        <v>55</v>
      </c>
    </row>
    <row r="3" spans="2:9">
      <c r="B3" s="8" t="str">
        <f>VLOOKUP("G032",TLang[[Clave]:[pt]],LANG!$A$1)</f>
        <v>Private</v>
      </c>
      <c r="D3" s="14">
        <v>1</v>
      </c>
      <c r="E3" s="15" t="s">
        <v>56</v>
      </c>
      <c r="F3" s="15" t="s">
        <v>56</v>
      </c>
      <c r="G3" s="15" t="s">
        <v>57</v>
      </c>
      <c r="H3" s="15" t="s">
        <v>58</v>
      </c>
      <c r="I3" s="16" t="s">
        <v>59</v>
      </c>
    </row>
    <row r="4" spans="2:9">
      <c r="B4" s="8" t="str">
        <f>VLOOKUP("G033",TLang[[Clave]:[pt]],LANG!$A$1)</f>
        <v>Volunteer</v>
      </c>
      <c r="D4" s="14">
        <v>2</v>
      </c>
      <c r="E4" s="15" t="s">
        <v>60</v>
      </c>
      <c r="F4" s="15" t="s">
        <v>61</v>
      </c>
      <c r="G4" s="15" t="s">
        <v>62</v>
      </c>
      <c r="H4" s="15" t="s">
        <v>58</v>
      </c>
      <c r="I4" s="16" t="s">
        <v>59</v>
      </c>
    </row>
    <row r="5" spans="2:9" ht="12" thickBot="1">
      <c r="B5" s="9" t="str">
        <f>VLOOKUP("G034",TLang[[Clave]:[pt]],LANG!$A$1)</f>
        <v>Other</v>
      </c>
      <c r="D5" s="14">
        <v>3</v>
      </c>
      <c r="E5" s="15" t="s">
        <v>63</v>
      </c>
      <c r="F5" s="15" t="s">
        <v>63</v>
      </c>
      <c r="G5" s="15" t="s">
        <v>64</v>
      </c>
      <c r="H5" s="15" t="s">
        <v>65</v>
      </c>
      <c r="I5" s="16" t="s">
        <v>66</v>
      </c>
    </row>
    <row r="6" spans="2:9" ht="12" thickBot="1">
      <c r="D6" s="14">
        <v>4</v>
      </c>
      <c r="E6" s="15" t="s">
        <v>67</v>
      </c>
      <c r="F6" s="15" t="s">
        <v>67</v>
      </c>
      <c r="G6" s="15" t="s">
        <v>68</v>
      </c>
      <c r="H6" s="15" t="s">
        <v>58</v>
      </c>
      <c r="I6" s="16" t="s">
        <v>59</v>
      </c>
    </row>
    <row r="7" spans="2:9">
      <c r="B7" s="7" t="str">
        <f>VLOOKUP("G035",TLang[[Clave]:[pt]],LANG!$A$1)</f>
        <v>National</v>
      </c>
      <c r="D7" s="14">
        <v>5</v>
      </c>
      <c r="E7" s="15" t="s">
        <v>69</v>
      </c>
      <c r="F7" s="15" t="s">
        <v>69</v>
      </c>
      <c r="G7" s="15" t="s">
        <v>70</v>
      </c>
      <c r="H7" s="15" t="s">
        <v>58</v>
      </c>
      <c r="I7" s="16" t="s">
        <v>59</v>
      </c>
    </row>
    <row r="8" spans="2:9">
      <c r="B8" s="8" t="str">
        <f>VLOOKUP("G036",TLang[[Clave]:[pt]],LANG!$A$1)</f>
        <v>State/Regional/Provincial</v>
      </c>
      <c r="D8" s="14">
        <v>6</v>
      </c>
      <c r="E8" s="15" t="s">
        <v>71</v>
      </c>
      <c r="F8" s="15" t="s">
        <v>71</v>
      </c>
      <c r="G8" s="15" t="s">
        <v>72</v>
      </c>
      <c r="H8" s="15" t="s">
        <v>58</v>
      </c>
      <c r="I8" s="16" t="s">
        <v>73</v>
      </c>
    </row>
    <row r="9" spans="2:9" ht="12" thickBot="1">
      <c r="B9" s="9" t="str">
        <f>VLOOKUP("G037",TLang[[Clave]:[pt]],LANG!$A$1)</f>
        <v>Local</v>
      </c>
      <c r="D9" s="14">
        <v>7</v>
      </c>
      <c r="E9" s="15" t="s">
        <v>74</v>
      </c>
      <c r="F9" s="15" t="s">
        <v>74</v>
      </c>
      <c r="G9" s="15" t="s">
        <v>75</v>
      </c>
      <c r="H9" s="15" t="s">
        <v>58</v>
      </c>
      <c r="I9" s="16" t="s">
        <v>76</v>
      </c>
    </row>
    <row r="10" spans="2:9" ht="12" thickBot="1">
      <c r="D10" s="14">
        <v>8</v>
      </c>
      <c r="E10" s="15" t="s">
        <v>77</v>
      </c>
      <c r="F10" s="15" t="s">
        <v>77</v>
      </c>
      <c r="G10" s="15" t="s">
        <v>78</v>
      </c>
      <c r="H10" s="15" t="s">
        <v>65</v>
      </c>
      <c r="I10" s="16" t="s">
        <v>79</v>
      </c>
    </row>
    <row r="11" spans="2:9">
      <c r="B11" s="7" t="str">
        <f>VLOOKUP("G038",TLang[[Clave]:[pt]],LANG!$A$1)</f>
        <v>Dispatch</v>
      </c>
      <c r="D11" s="14">
        <v>9</v>
      </c>
      <c r="E11" s="15" t="s">
        <v>80</v>
      </c>
      <c r="F11" s="15" t="s">
        <v>81</v>
      </c>
      <c r="G11" s="15" t="s">
        <v>82</v>
      </c>
      <c r="H11" s="15" t="s">
        <v>58</v>
      </c>
      <c r="I11" s="16" t="s">
        <v>59</v>
      </c>
    </row>
    <row r="12" spans="2:9" ht="12" thickBot="1">
      <c r="B12" s="9" t="str">
        <f>VLOOKUP("G039",TLang[[Clave]:[pt]],LANG!$A$1)</f>
        <v>Triage/regulation</v>
      </c>
      <c r="D12" s="14">
        <v>10</v>
      </c>
      <c r="E12" s="15" t="s">
        <v>83</v>
      </c>
      <c r="F12" s="15" t="s">
        <v>83</v>
      </c>
      <c r="G12" s="15" t="s">
        <v>84</v>
      </c>
      <c r="H12" s="15" t="s">
        <v>65</v>
      </c>
      <c r="I12" s="16" t="s">
        <v>85</v>
      </c>
    </row>
    <row r="13" spans="2:9" ht="12" thickBot="1">
      <c r="D13" s="14">
        <v>11</v>
      </c>
      <c r="E13" s="15" t="s">
        <v>86</v>
      </c>
      <c r="F13" s="15" t="s">
        <v>87</v>
      </c>
      <c r="G13" s="15" t="s">
        <v>88</v>
      </c>
      <c r="H13" s="15" t="s">
        <v>58</v>
      </c>
      <c r="I13" s="16" t="s">
        <v>59</v>
      </c>
    </row>
    <row r="14" spans="2:9">
      <c r="B14" s="7" t="str">
        <f>VLOOKUP("G040",TLang[[Clave]:[pt]],LANG!$A$1)</f>
        <v>No</v>
      </c>
      <c r="D14" s="14">
        <v>12</v>
      </c>
      <c r="E14" s="15" t="s">
        <v>89</v>
      </c>
      <c r="F14" s="15" t="s">
        <v>89</v>
      </c>
      <c r="G14" s="15" t="s">
        <v>90</v>
      </c>
      <c r="H14" s="15" t="s">
        <v>58</v>
      </c>
      <c r="I14" s="16" t="s">
        <v>76</v>
      </c>
    </row>
    <row r="15" spans="2:9">
      <c r="B15" s="8" t="str">
        <f>VLOOKUP("G041",TLang[[Clave]:[pt]],LANG!$A$1)</f>
        <v>Yes</v>
      </c>
      <c r="D15" s="14">
        <v>13</v>
      </c>
      <c r="E15" s="15" t="s">
        <v>91</v>
      </c>
      <c r="F15" s="15" t="s">
        <v>92</v>
      </c>
      <c r="G15" s="15" t="s">
        <v>93</v>
      </c>
      <c r="H15" s="15" t="s">
        <v>58</v>
      </c>
      <c r="I15" s="16" t="s">
        <v>59</v>
      </c>
    </row>
    <row r="16" spans="2:9">
      <c r="B16" s="8" t="str">
        <f>VLOOKUP("G042",TLang[[Clave]:[pt]],LANG!$A$1)</f>
        <v>Police</v>
      </c>
      <c r="D16" s="14">
        <v>14</v>
      </c>
      <c r="E16" s="15" t="s">
        <v>94</v>
      </c>
      <c r="F16" s="15" t="s">
        <v>94</v>
      </c>
      <c r="G16" s="15" t="s">
        <v>95</v>
      </c>
      <c r="H16" s="15" t="s">
        <v>65</v>
      </c>
      <c r="I16" s="16" t="s">
        <v>66</v>
      </c>
    </row>
    <row r="17" spans="1:9">
      <c r="B17" s="8" t="str">
        <f>VLOOKUP("G043",TLang[[Clave]:[pt]],LANG!$A$1)</f>
        <v>Fire department</v>
      </c>
      <c r="D17" s="14">
        <v>15</v>
      </c>
      <c r="E17" s="15" t="s">
        <v>96</v>
      </c>
      <c r="F17" s="15" t="s">
        <v>96</v>
      </c>
      <c r="G17" s="15" t="s">
        <v>97</v>
      </c>
      <c r="H17" s="15" t="s">
        <v>65</v>
      </c>
      <c r="I17" s="16" t="s">
        <v>79</v>
      </c>
    </row>
    <row r="18" spans="1:9">
      <c r="B18" s="8" t="str">
        <f>VLOOKUP("G044",TLang[[Clave]:[pt]],LANG!$A$1)</f>
        <v>University</v>
      </c>
      <c r="D18" s="14">
        <v>16</v>
      </c>
      <c r="E18" s="15" t="s">
        <v>98</v>
      </c>
      <c r="F18" s="15" t="s">
        <v>99</v>
      </c>
      <c r="G18" s="15" t="s">
        <v>100</v>
      </c>
      <c r="H18" s="15" t="s">
        <v>58</v>
      </c>
      <c r="I18" s="16" t="s">
        <v>73</v>
      </c>
    </row>
    <row r="19" spans="1:9" ht="12" thickBot="1">
      <c r="B19" s="9" t="str">
        <f>VLOOKUP("G045",TLang[[Clave]:[pt]],LANG!$A$1)</f>
        <v>Other (indicate which)</v>
      </c>
      <c r="D19" s="14">
        <v>17</v>
      </c>
      <c r="E19" s="15" t="s">
        <v>101</v>
      </c>
      <c r="F19" s="15" t="s">
        <v>101</v>
      </c>
      <c r="G19" s="15" t="s">
        <v>102</v>
      </c>
      <c r="H19" s="15" t="s">
        <v>58</v>
      </c>
      <c r="I19" s="16" t="s">
        <v>103</v>
      </c>
    </row>
    <row r="20" spans="1:9" ht="12" thickBot="1">
      <c r="D20" s="14">
        <v>18</v>
      </c>
      <c r="E20" s="15" t="s">
        <v>104</v>
      </c>
      <c r="F20" s="15" t="s">
        <v>104</v>
      </c>
      <c r="G20" s="15" t="s">
        <v>105</v>
      </c>
      <c r="H20" s="15" t="s">
        <v>58</v>
      </c>
      <c r="I20" s="16" t="s">
        <v>59</v>
      </c>
    </row>
    <row r="21" spans="1:9">
      <c r="A21" s="6">
        <v>1</v>
      </c>
      <c r="B21" s="10" t="str">
        <f>VLOOKUP("G046",TLang[[Clave]:[pt]],LANG!$A$1)</f>
        <v>COMPLETE</v>
      </c>
      <c r="C21" s="11"/>
      <c r="D21" s="14">
        <v>19</v>
      </c>
      <c r="E21" s="15" t="s">
        <v>106</v>
      </c>
      <c r="F21" s="15" t="s">
        <v>106</v>
      </c>
      <c r="G21" s="15" t="s">
        <v>107</v>
      </c>
      <c r="H21" s="15" t="s">
        <v>58</v>
      </c>
      <c r="I21" s="16" t="s">
        <v>59</v>
      </c>
    </row>
    <row r="22" spans="1:9">
      <c r="A22" s="6">
        <v>0.5</v>
      </c>
      <c r="B22" s="12" t="str">
        <f>VLOOKUP("G047",TLang[[Clave]:[pt]],LANG!$A$1)</f>
        <v>IN PROCESS</v>
      </c>
      <c r="C22" s="11"/>
      <c r="D22" s="14">
        <v>20</v>
      </c>
      <c r="E22" s="15" t="s">
        <v>108</v>
      </c>
      <c r="F22" s="15" t="s">
        <v>109</v>
      </c>
      <c r="G22" s="15" t="s">
        <v>110</v>
      </c>
      <c r="H22" s="15" t="s">
        <v>58</v>
      </c>
      <c r="I22" s="16" t="s">
        <v>103</v>
      </c>
    </row>
    <row r="23" spans="1:9" ht="12" thickBot="1">
      <c r="A23" s="6">
        <v>0</v>
      </c>
      <c r="B23" s="13" t="str">
        <f>VLOOKUP("G048",TLang[[Clave]:[pt]],LANG!$A$1)</f>
        <v>INCOMPLETE</v>
      </c>
      <c r="C23" s="11"/>
      <c r="D23" s="14">
        <v>21</v>
      </c>
      <c r="E23" s="15" t="s">
        <v>111</v>
      </c>
      <c r="F23" s="15" t="s">
        <v>111</v>
      </c>
      <c r="G23" s="15" t="s">
        <v>112</v>
      </c>
      <c r="H23" s="15" t="s">
        <v>65</v>
      </c>
      <c r="I23" s="16" t="s">
        <v>79</v>
      </c>
    </row>
    <row r="24" spans="1:9" ht="12" thickBot="1">
      <c r="B24" s="11"/>
      <c r="C24" s="11"/>
      <c r="D24" s="14">
        <v>22</v>
      </c>
      <c r="E24" s="15" t="s">
        <v>113</v>
      </c>
      <c r="F24" s="15" t="s">
        <v>114</v>
      </c>
      <c r="G24" s="15" t="s">
        <v>115</v>
      </c>
      <c r="H24" s="15" t="s">
        <v>58</v>
      </c>
      <c r="I24" s="16" t="s">
        <v>73</v>
      </c>
    </row>
    <row r="25" spans="1:9">
      <c r="B25" s="7" t="str">
        <f>VLOOKUP("G040",TLang[[Clave]:[pt]],LANG!$A$1)</f>
        <v>No</v>
      </c>
      <c r="C25" s="11"/>
      <c r="D25" s="14">
        <v>23</v>
      </c>
      <c r="E25" s="15" t="s">
        <v>116</v>
      </c>
      <c r="F25" s="15" t="s">
        <v>117</v>
      </c>
      <c r="G25" s="15" t="s">
        <v>118</v>
      </c>
      <c r="H25" s="15" t="s">
        <v>58</v>
      </c>
      <c r="I25" s="16" t="s">
        <v>103</v>
      </c>
    </row>
    <row r="26" spans="1:9" ht="12" thickBot="1">
      <c r="B26" s="9" t="str">
        <f>VLOOKUP("G041",TLang[[Clave]:[pt]],LANG!$A$1)</f>
        <v>Yes</v>
      </c>
      <c r="D26" s="14">
        <v>24</v>
      </c>
      <c r="E26" s="15" t="s">
        <v>119</v>
      </c>
      <c r="F26" s="15" t="s">
        <v>119</v>
      </c>
      <c r="G26" s="15" t="s">
        <v>120</v>
      </c>
      <c r="H26" s="15" t="s">
        <v>58</v>
      </c>
      <c r="I26" s="16" t="s">
        <v>59</v>
      </c>
    </row>
    <row r="27" spans="1:9" ht="12" thickBot="1">
      <c r="D27" s="14">
        <v>25</v>
      </c>
      <c r="E27" s="15" t="s">
        <v>121</v>
      </c>
      <c r="F27" s="15" t="s">
        <v>121</v>
      </c>
      <c r="G27" s="15" t="s">
        <v>122</v>
      </c>
      <c r="H27" s="15" t="s">
        <v>58</v>
      </c>
      <c r="I27" s="16" t="s">
        <v>103</v>
      </c>
    </row>
    <row r="28" spans="1:9" ht="12" thickBot="1">
      <c r="B28" s="44" t="str">
        <f>VLOOKUP("H048",TLang[[Clave]:[pt]],LANG!$A$1)&amp;0&amp;VLOOKUP("H049",TLang[[Clave]:[pt]],LANG!$A$1)</f>
        <v>Missing 0 Replies</v>
      </c>
      <c r="D28" s="14">
        <v>26</v>
      </c>
      <c r="E28" s="15" t="s">
        <v>123</v>
      </c>
      <c r="F28" s="15" t="s">
        <v>123</v>
      </c>
      <c r="G28" s="15" t="s">
        <v>124</v>
      </c>
      <c r="H28" s="15" t="s">
        <v>58</v>
      </c>
      <c r="I28" s="16" t="s">
        <v>73</v>
      </c>
    </row>
    <row r="29" spans="1:9">
      <c r="D29" s="14">
        <v>27</v>
      </c>
      <c r="E29" s="15" t="s">
        <v>125</v>
      </c>
      <c r="F29" s="15" t="s">
        <v>125</v>
      </c>
      <c r="G29" s="15" t="s">
        <v>126</v>
      </c>
      <c r="H29" s="15" t="s">
        <v>58</v>
      </c>
      <c r="I29" s="16" t="s">
        <v>59</v>
      </c>
    </row>
    <row r="30" spans="1:9">
      <c r="D30" s="14">
        <v>28</v>
      </c>
      <c r="E30" s="15" t="s">
        <v>127</v>
      </c>
      <c r="F30" s="15" t="s">
        <v>127</v>
      </c>
      <c r="G30" s="15" t="s">
        <v>128</v>
      </c>
      <c r="H30" s="15" t="s">
        <v>58</v>
      </c>
      <c r="I30" s="16" t="s">
        <v>103</v>
      </c>
    </row>
    <row r="31" spans="1:9">
      <c r="D31" s="14">
        <v>29</v>
      </c>
      <c r="E31" s="15" t="s">
        <v>129</v>
      </c>
      <c r="F31" s="15" t="s">
        <v>129</v>
      </c>
      <c r="G31" s="15" t="s">
        <v>130</v>
      </c>
      <c r="H31" s="15" t="s">
        <v>58</v>
      </c>
      <c r="I31" s="16" t="s">
        <v>73</v>
      </c>
    </row>
    <row r="32" spans="1:9">
      <c r="D32" s="14">
        <v>30</v>
      </c>
      <c r="E32" s="15" t="s">
        <v>131</v>
      </c>
      <c r="F32" s="15" t="s">
        <v>131</v>
      </c>
      <c r="G32" s="15" t="s">
        <v>132</v>
      </c>
      <c r="H32" s="15" t="s">
        <v>58</v>
      </c>
      <c r="I32" s="16" t="s">
        <v>59</v>
      </c>
    </row>
    <row r="33" spans="4:9">
      <c r="D33" s="14">
        <v>31</v>
      </c>
      <c r="E33" s="15" t="s">
        <v>133</v>
      </c>
      <c r="F33" s="15" t="s">
        <v>133</v>
      </c>
      <c r="G33" s="15" t="s">
        <v>134</v>
      </c>
      <c r="H33" s="15" t="s">
        <v>58</v>
      </c>
      <c r="I33" s="16" t="s">
        <v>103</v>
      </c>
    </row>
    <row r="34" spans="4:9">
      <c r="D34" s="14">
        <v>32</v>
      </c>
      <c r="E34" s="15" t="s">
        <v>135</v>
      </c>
      <c r="F34" s="15" t="s">
        <v>135</v>
      </c>
      <c r="G34" s="15" t="s">
        <v>136</v>
      </c>
      <c r="H34" s="15" t="s">
        <v>58</v>
      </c>
      <c r="I34" s="16" t="s">
        <v>85</v>
      </c>
    </row>
    <row r="35" spans="4:9">
      <c r="D35" s="14">
        <v>33</v>
      </c>
      <c r="E35" s="15" t="s">
        <v>137</v>
      </c>
      <c r="F35" s="15" t="s">
        <v>137</v>
      </c>
      <c r="G35" s="15" t="s">
        <v>138</v>
      </c>
      <c r="H35" s="15" t="s">
        <v>58</v>
      </c>
      <c r="I35" s="16" t="s">
        <v>73</v>
      </c>
    </row>
    <row r="36" spans="4:9">
      <c r="D36" s="14">
        <v>34</v>
      </c>
      <c r="E36" s="15" t="s">
        <v>139</v>
      </c>
      <c r="F36" s="15" t="s">
        <v>139</v>
      </c>
      <c r="G36" s="15" t="s">
        <v>140</v>
      </c>
      <c r="H36" s="15" t="s">
        <v>58</v>
      </c>
      <c r="I36" s="16" t="s">
        <v>73</v>
      </c>
    </row>
    <row r="37" spans="4:9">
      <c r="D37" s="14">
        <v>35</v>
      </c>
      <c r="E37" s="15" t="s">
        <v>141</v>
      </c>
      <c r="F37" s="15" t="s">
        <v>141</v>
      </c>
      <c r="G37" s="15" t="s">
        <v>142</v>
      </c>
      <c r="H37" s="15" t="s">
        <v>65</v>
      </c>
      <c r="I37" s="16" t="s">
        <v>66</v>
      </c>
    </row>
    <row r="38" spans="4:9">
      <c r="D38" s="14">
        <v>36</v>
      </c>
      <c r="E38" s="15" t="s">
        <v>143</v>
      </c>
      <c r="F38" s="15" t="s">
        <v>143</v>
      </c>
      <c r="G38" s="15" t="s">
        <v>144</v>
      </c>
      <c r="H38" s="15" t="s">
        <v>65</v>
      </c>
      <c r="I38" s="16" t="s">
        <v>79</v>
      </c>
    </row>
    <row r="39" spans="4:9">
      <c r="D39" s="14">
        <v>37</v>
      </c>
      <c r="E39" s="15" t="s">
        <v>145</v>
      </c>
      <c r="F39" s="15" t="s">
        <v>146</v>
      </c>
      <c r="G39" s="15" t="s">
        <v>147</v>
      </c>
      <c r="H39" s="15" t="s">
        <v>58</v>
      </c>
      <c r="I39" s="16" t="s">
        <v>103</v>
      </c>
    </row>
    <row r="40" spans="4:9">
      <c r="D40" s="14">
        <v>38</v>
      </c>
      <c r="E40" s="15" t="s">
        <v>148</v>
      </c>
      <c r="F40" s="15" t="s">
        <v>149</v>
      </c>
      <c r="G40" s="15" t="s">
        <v>150</v>
      </c>
      <c r="H40" s="15" t="s">
        <v>58</v>
      </c>
      <c r="I40" s="16" t="s">
        <v>59</v>
      </c>
    </row>
    <row r="41" spans="4:9">
      <c r="D41" s="14">
        <v>39</v>
      </c>
      <c r="E41" s="15" t="s">
        <v>151</v>
      </c>
      <c r="F41" s="15" t="s">
        <v>152</v>
      </c>
      <c r="G41" s="15" t="s">
        <v>153</v>
      </c>
      <c r="H41" s="15" t="s">
        <v>58</v>
      </c>
      <c r="I41" s="16" t="s">
        <v>59</v>
      </c>
    </row>
    <row r="42" spans="4:9">
      <c r="D42" s="14">
        <v>40</v>
      </c>
      <c r="E42" s="15" t="s">
        <v>154</v>
      </c>
      <c r="F42" s="15" t="s">
        <v>155</v>
      </c>
      <c r="G42" s="15" t="s">
        <v>156</v>
      </c>
      <c r="H42" s="15" t="s">
        <v>58</v>
      </c>
      <c r="I42" s="16" t="s">
        <v>103</v>
      </c>
    </row>
    <row r="43" spans="4:9">
      <c r="D43" s="14">
        <v>41</v>
      </c>
      <c r="E43" s="15" t="s">
        <v>157</v>
      </c>
      <c r="F43" s="15" t="s">
        <v>158</v>
      </c>
      <c r="G43" s="15" t="s">
        <v>159</v>
      </c>
      <c r="H43" s="15" t="s">
        <v>58</v>
      </c>
      <c r="I43" s="16" t="s">
        <v>59</v>
      </c>
    </row>
    <row r="44" spans="4:9">
      <c r="D44" s="14">
        <v>42</v>
      </c>
      <c r="E44" s="15" t="s">
        <v>160</v>
      </c>
      <c r="F44" s="15" t="s">
        <v>161</v>
      </c>
      <c r="G44" s="15" t="s">
        <v>162</v>
      </c>
      <c r="H44" s="15" t="s">
        <v>58</v>
      </c>
      <c r="I44" s="16" t="s">
        <v>59</v>
      </c>
    </row>
    <row r="45" spans="4:9">
      <c r="D45" s="14">
        <v>43</v>
      </c>
      <c r="E45" s="15" t="s">
        <v>163</v>
      </c>
      <c r="F45" s="15" t="s">
        <v>163</v>
      </c>
      <c r="G45" s="15" t="s">
        <v>164</v>
      </c>
      <c r="H45" s="15" t="s">
        <v>58</v>
      </c>
      <c r="I45" s="16" t="s">
        <v>59</v>
      </c>
    </row>
    <row r="46" spans="4:9">
      <c r="D46" s="14">
        <v>44</v>
      </c>
      <c r="E46" s="15" t="s">
        <v>165</v>
      </c>
      <c r="F46" s="15" t="s">
        <v>166</v>
      </c>
      <c r="G46" s="15" t="s">
        <v>167</v>
      </c>
      <c r="H46" s="15" t="s">
        <v>58</v>
      </c>
      <c r="I46" s="16" t="s">
        <v>59</v>
      </c>
    </row>
    <row r="47" spans="4:9">
      <c r="D47" s="14">
        <v>45</v>
      </c>
      <c r="E47" s="15" t="s">
        <v>168</v>
      </c>
      <c r="F47" s="15" t="s">
        <v>169</v>
      </c>
      <c r="G47" s="15" t="s">
        <v>170</v>
      </c>
      <c r="H47" s="15" t="s">
        <v>58</v>
      </c>
      <c r="I47" s="16" t="s">
        <v>59</v>
      </c>
    </row>
    <row r="48" spans="4:9">
      <c r="D48" s="14">
        <v>46</v>
      </c>
      <c r="E48" s="15" t="s">
        <v>171</v>
      </c>
      <c r="F48" s="15" t="s">
        <v>172</v>
      </c>
      <c r="G48" s="15" t="s">
        <v>173</v>
      </c>
      <c r="H48" s="15" t="s">
        <v>58</v>
      </c>
      <c r="I48" s="16" t="s">
        <v>76</v>
      </c>
    </row>
    <row r="49" spans="4:9">
      <c r="D49" s="14">
        <v>47</v>
      </c>
      <c r="E49" s="15" t="s">
        <v>174</v>
      </c>
      <c r="F49" s="15" t="s">
        <v>175</v>
      </c>
      <c r="G49" s="15" t="s">
        <v>176</v>
      </c>
      <c r="H49" s="15" t="s">
        <v>58</v>
      </c>
      <c r="I49" s="16" t="s">
        <v>59</v>
      </c>
    </row>
    <row r="50" spans="4:9">
      <c r="D50" s="14">
        <v>48</v>
      </c>
      <c r="E50" s="15" t="s">
        <v>177</v>
      </c>
      <c r="F50" s="15" t="s">
        <v>177</v>
      </c>
      <c r="G50" s="15" t="s">
        <v>178</v>
      </c>
      <c r="H50" s="15" t="s">
        <v>65</v>
      </c>
      <c r="I50" s="16" t="s">
        <v>66</v>
      </c>
    </row>
    <row r="51" spans="4:9" ht="12" thickBot="1">
      <c r="D51" s="17">
        <v>49</v>
      </c>
      <c r="E51" s="18" t="s">
        <v>179</v>
      </c>
      <c r="F51" s="18" t="s">
        <v>179</v>
      </c>
      <c r="G51" s="18" t="s">
        <v>180</v>
      </c>
      <c r="H51" s="18" t="s">
        <v>65</v>
      </c>
      <c r="I51" s="19" t="s">
        <v>79</v>
      </c>
    </row>
  </sheetData>
  <sheetProtection algorithmName="SHA-512" hashValue="8QQuzeFFimJAgpLjqkQAda62XXmXQ0JqYdm1cT/FxBhVD8lk1JVb9n1y6pTUTbD/qKDoq3rFGONg8Zk/TTszLA==" saltValue="fqX7SgKmjVV8ZvK3LruI6Q==" spinCount="100000" sheet="1" objects="1" scenarios="1" selectLockedCells="1" selectUnlockedCell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tabColor theme="0" tint="-0.499984740745262"/>
  </sheetPr>
  <dimension ref="A1:F176"/>
  <sheetViews>
    <sheetView zoomScale="120" zoomScaleNormal="120" workbookViewId="0">
      <selection activeCell="A36" sqref="A36"/>
    </sheetView>
  </sheetViews>
  <sheetFormatPr baseColWidth="10" defaultColWidth="11.5" defaultRowHeight="11"/>
  <cols>
    <col min="1" max="1" width="15.5" style="34" bestFit="1" customWidth="1"/>
    <col min="2" max="2" width="9.6640625" style="34" customWidth="1"/>
    <col min="3" max="5" width="48.6640625" style="34" customWidth="1"/>
    <col min="6" max="6" width="49.5" style="34" customWidth="1"/>
    <col min="7" max="7" width="57.6640625" style="34" customWidth="1"/>
    <col min="8" max="16384" width="11.5" style="34"/>
  </cols>
  <sheetData>
    <row r="1" spans="1:6" ht="16">
      <c r="A1" s="181">
        <f>VLOOKUP(INSTR!$P$2,Tabla8[],2)</f>
        <v>3</v>
      </c>
      <c r="B1" s="181"/>
      <c r="C1" s="33"/>
    </row>
    <row r="2" spans="1:6" ht="16">
      <c r="A2" s="181"/>
      <c r="B2" s="181"/>
      <c r="C2" s="33"/>
    </row>
    <row r="5" spans="1:6" ht="12">
      <c r="A5" s="34" t="s">
        <v>182</v>
      </c>
      <c r="B5" s="34" t="s">
        <v>183</v>
      </c>
    </row>
    <row r="6" spans="1:6" ht="12">
      <c r="A6" s="34" t="s">
        <v>184</v>
      </c>
      <c r="B6" s="34">
        <v>3</v>
      </c>
    </row>
    <row r="7" spans="1:6" ht="12">
      <c r="A7" s="34" t="s">
        <v>185</v>
      </c>
      <c r="B7" s="34">
        <v>2</v>
      </c>
    </row>
    <row r="15" spans="1:6" ht="12">
      <c r="A15" s="34" t="s">
        <v>186</v>
      </c>
      <c r="B15" s="34" t="s">
        <v>187</v>
      </c>
      <c r="C15" s="34" t="s">
        <v>188</v>
      </c>
      <c r="D15" s="34" t="s">
        <v>189</v>
      </c>
      <c r="E15" s="34" t="s">
        <v>190</v>
      </c>
      <c r="F15" s="34" t="s">
        <v>191</v>
      </c>
    </row>
    <row r="16" spans="1:6" ht="12">
      <c r="A16" s="35" t="s">
        <v>312</v>
      </c>
      <c r="B16" s="35" t="s">
        <v>192</v>
      </c>
      <c r="C16" s="36" t="s">
        <v>193</v>
      </c>
      <c r="D16" s="36" t="s">
        <v>194</v>
      </c>
      <c r="E16" s="36"/>
      <c r="F16" s="36"/>
    </row>
    <row r="17" spans="1:6" ht="24">
      <c r="A17" s="35" t="s">
        <v>312</v>
      </c>
      <c r="B17" s="35" t="s">
        <v>195</v>
      </c>
      <c r="C17" s="36" t="s">
        <v>521</v>
      </c>
      <c r="D17" s="104" t="s">
        <v>519</v>
      </c>
      <c r="E17" s="36"/>
      <c r="F17" s="36"/>
    </row>
    <row r="18" spans="1:6" ht="12">
      <c r="A18" s="35" t="s">
        <v>312</v>
      </c>
      <c r="B18" s="35" t="s">
        <v>196</v>
      </c>
      <c r="C18" s="36" t="s">
        <v>510</v>
      </c>
      <c r="D18" s="36" t="s">
        <v>509</v>
      </c>
      <c r="E18" s="36"/>
      <c r="F18" s="36"/>
    </row>
    <row r="19" spans="1:6" ht="12">
      <c r="A19" s="35" t="s">
        <v>312</v>
      </c>
      <c r="B19" s="35" t="s">
        <v>197</v>
      </c>
      <c r="C19" s="36" t="s">
        <v>379</v>
      </c>
      <c r="D19" s="37" t="s">
        <v>392</v>
      </c>
      <c r="E19" s="36"/>
      <c r="F19" s="36"/>
    </row>
    <row r="20" spans="1:6" ht="12">
      <c r="A20" s="35" t="s">
        <v>312</v>
      </c>
      <c r="B20" s="35" t="s">
        <v>198</v>
      </c>
      <c r="C20" s="36" t="s">
        <v>380</v>
      </c>
      <c r="D20" s="37" t="s">
        <v>393</v>
      </c>
      <c r="E20" s="36"/>
      <c r="F20" s="36"/>
    </row>
    <row r="21" spans="1:6" ht="60">
      <c r="A21" s="35" t="s">
        <v>312</v>
      </c>
      <c r="B21" s="35" t="s">
        <v>199</v>
      </c>
      <c r="C21" s="36" t="s">
        <v>537</v>
      </c>
      <c r="D21" s="37" t="s">
        <v>523</v>
      </c>
      <c r="E21" s="36"/>
      <c r="F21" s="36"/>
    </row>
    <row r="22" spans="1:6" ht="12">
      <c r="A22" s="35" t="s">
        <v>312</v>
      </c>
      <c r="B22" s="35" t="s">
        <v>200</v>
      </c>
      <c r="C22" s="36" t="s">
        <v>381</v>
      </c>
      <c r="D22" s="37" t="s">
        <v>394</v>
      </c>
      <c r="E22" s="36"/>
      <c r="F22" s="36"/>
    </row>
    <row r="23" spans="1:6" ht="48">
      <c r="A23" s="35" t="s">
        <v>312</v>
      </c>
      <c r="B23" s="35" t="s">
        <v>201</v>
      </c>
      <c r="C23" s="36" t="s">
        <v>382</v>
      </c>
      <c r="D23" s="37" t="s">
        <v>514</v>
      </c>
      <c r="E23" s="36"/>
      <c r="F23" s="36"/>
    </row>
    <row r="24" spans="1:6" ht="12">
      <c r="A24" s="35" t="s">
        <v>312</v>
      </c>
      <c r="B24" s="35" t="s">
        <v>202</v>
      </c>
      <c r="C24" s="36" t="s">
        <v>383</v>
      </c>
      <c r="D24" s="37" t="s">
        <v>395</v>
      </c>
      <c r="E24" s="36"/>
      <c r="F24" s="36"/>
    </row>
    <row r="25" spans="1:6" ht="12">
      <c r="A25" s="35" t="s">
        <v>312</v>
      </c>
      <c r="B25" s="35" t="s">
        <v>203</v>
      </c>
      <c r="C25" s="36" t="s">
        <v>9</v>
      </c>
      <c r="D25" s="36" t="s">
        <v>442</v>
      </c>
      <c r="E25" s="36"/>
      <c r="F25" s="36"/>
    </row>
    <row r="26" spans="1:6" ht="12">
      <c r="A26" s="35" t="s">
        <v>312</v>
      </c>
      <c r="B26" s="35" t="s">
        <v>204</v>
      </c>
      <c r="C26" s="36" t="s">
        <v>10</v>
      </c>
      <c r="D26" s="36" t="s">
        <v>396</v>
      </c>
      <c r="E26" s="36"/>
      <c r="F26" s="36"/>
    </row>
    <row r="27" spans="1:6" ht="12">
      <c r="A27" s="35" t="s">
        <v>312</v>
      </c>
      <c r="B27" s="35" t="s">
        <v>205</v>
      </c>
      <c r="C27" s="36" t="s">
        <v>11</v>
      </c>
      <c r="D27" s="60" t="s">
        <v>443</v>
      </c>
      <c r="E27" s="36"/>
      <c r="F27" s="36"/>
    </row>
    <row r="28" spans="1:6" ht="24">
      <c r="A28" s="35" t="s">
        <v>312</v>
      </c>
      <c r="B28" s="35" t="s">
        <v>206</v>
      </c>
      <c r="C28" s="36" t="s">
        <v>342</v>
      </c>
      <c r="D28" s="37" t="s">
        <v>516</v>
      </c>
      <c r="E28" s="36"/>
      <c r="F28" s="36"/>
    </row>
    <row r="29" spans="1:6" ht="36">
      <c r="A29" s="35" t="s">
        <v>312</v>
      </c>
      <c r="B29" s="35" t="s">
        <v>207</v>
      </c>
      <c r="C29" s="36" t="s">
        <v>343</v>
      </c>
      <c r="D29" s="37" t="s">
        <v>515</v>
      </c>
      <c r="E29" s="36"/>
      <c r="F29" s="36"/>
    </row>
    <row r="30" spans="1:6" ht="12">
      <c r="A30" s="35" t="s">
        <v>312</v>
      </c>
      <c r="B30" s="35" t="s">
        <v>387</v>
      </c>
      <c r="C30" s="36" t="s">
        <v>344</v>
      </c>
      <c r="D30" s="36" t="s">
        <v>518</v>
      </c>
      <c r="E30" s="46"/>
      <c r="F30" s="47"/>
    </row>
    <row r="31" spans="1:6" ht="12">
      <c r="A31" s="35" t="s">
        <v>312</v>
      </c>
      <c r="B31" s="35" t="s">
        <v>388</v>
      </c>
      <c r="C31" s="46" t="s">
        <v>384</v>
      </c>
      <c r="D31" s="46" t="s">
        <v>397</v>
      </c>
      <c r="E31" s="46"/>
      <c r="F31" s="47"/>
    </row>
    <row r="32" spans="1:6" ht="48">
      <c r="A32" s="35" t="s">
        <v>312</v>
      </c>
      <c r="B32" s="35" t="s">
        <v>389</v>
      </c>
      <c r="C32" s="36" t="s">
        <v>538</v>
      </c>
      <c r="D32" s="36" t="s">
        <v>524</v>
      </c>
      <c r="E32" s="46"/>
      <c r="F32" s="47"/>
    </row>
    <row r="33" spans="1:6" ht="12">
      <c r="A33" s="35" t="s">
        <v>312</v>
      </c>
      <c r="B33" s="35" t="s">
        <v>390</v>
      </c>
      <c r="C33" s="36" t="s">
        <v>385</v>
      </c>
      <c r="D33" s="46" t="s">
        <v>398</v>
      </c>
      <c r="E33" s="46"/>
      <c r="F33" s="47"/>
    </row>
    <row r="34" spans="1:6" ht="48">
      <c r="A34" s="35" t="s">
        <v>312</v>
      </c>
      <c r="B34" s="35" t="s">
        <v>391</v>
      </c>
      <c r="C34" s="36" t="s">
        <v>386</v>
      </c>
      <c r="D34" s="36" t="s">
        <v>525</v>
      </c>
      <c r="E34" s="36"/>
      <c r="F34" s="47"/>
    </row>
    <row r="35" spans="1:6" ht="12">
      <c r="A35" s="35" t="s">
        <v>312</v>
      </c>
      <c r="B35" s="35" t="s">
        <v>492</v>
      </c>
      <c r="C35" s="53" t="s">
        <v>503</v>
      </c>
      <c r="D35" s="36" t="s">
        <v>508</v>
      </c>
      <c r="E35" s="53"/>
      <c r="F35" s="54"/>
    </row>
    <row r="36" spans="1:6" ht="48">
      <c r="A36" s="35" t="s">
        <v>312</v>
      </c>
      <c r="B36" s="35" t="s">
        <v>493</v>
      </c>
      <c r="C36" s="36" t="s">
        <v>511</v>
      </c>
      <c r="D36" s="53" t="s">
        <v>512</v>
      </c>
      <c r="E36" s="53"/>
      <c r="F36" s="54"/>
    </row>
    <row r="37" spans="1:6" ht="12">
      <c r="A37" s="35" t="s">
        <v>312</v>
      </c>
      <c r="B37" s="35" t="s">
        <v>494</v>
      </c>
      <c r="C37" s="53"/>
      <c r="D37" s="53"/>
      <c r="E37" s="53"/>
      <c r="F37" s="54"/>
    </row>
    <row r="38" spans="1:6" ht="12">
      <c r="A38" s="35" t="s">
        <v>312</v>
      </c>
      <c r="B38" s="35" t="s">
        <v>495</v>
      </c>
      <c r="C38" s="36"/>
      <c r="D38" s="53"/>
      <c r="E38" s="53"/>
      <c r="F38" s="54"/>
    </row>
    <row r="39" spans="1:6" ht="108">
      <c r="A39" s="35" t="s">
        <v>312</v>
      </c>
      <c r="B39" s="35" t="s">
        <v>496</v>
      </c>
      <c r="C39" s="36" t="s">
        <v>504</v>
      </c>
      <c r="D39" s="36" t="s">
        <v>513</v>
      </c>
      <c r="E39" s="53"/>
      <c r="F39" s="54"/>
    </row>
    <row r="40" spans="1:6" ht="12">
      <c r="A40" s="35" t="s">
        <v>312</v>
      </c>
      <c r="B40" s="35" t="s">
        <v>497</v>
      </c>
      <c r="C40" s="36" t="s">
        <v>505</v>
      </c>
      <c r="D40" s="36" t="s">
        <v>507</v>
      </c>
      <c r="E40" s="53"/>
      <c r="F40" s="54"/>
    </row>
    <row r="41" spans="1:6" ht="36">
      <c r="A41" s="35" t="s">
        <v>312</v>
      </c>
      <c r="B41" s="35" t="s">
        <v>498</v>
      </c>
      <c r="C41" s="36" t="s">
        <v>506</v>
      </c>
      <c r="D41" s="36" t="s">
        <v>517</v>
      </c>
      <c r="E41" s="53"/>
      <c r="F41" s="54"/>
    </row>
    <row r="42" spans="1:6" ht="12">
      <c r="A42" s="35" t="s">
        <v>312</v>
      </c>
      <c r="B42" s="35" t="s">
        <v>499</v>
      </c>
      <c r="C42" s="53"/>
      <c r="D42" s="53"/>
      <c r="E42" s="53"/>
      <c r="F42" s="54"/>
    </row>
    <row r="43" spans="1:6" ht="12">
      <c r="A43" s="35" t="s">
        <v>312</v>
      </c>
      <c r="B43" s="35" t="s">
        <v>500</v>
      </c>
      <c r="C43" s="53"/>
      <c r="D43" s="53"/>
      <c r="E43" s="53"/>
      <c r="F43" s="54"/>
    </row>
    <row r="44" spans="1:6" ht="12">
      <c r="A44" s="35" t="s">
        <v>312</v>
      </c>
      <c r="B44" s="35" t="s">
        <v>501</v>
      </c>
      <c r="C44" s="53"/>
      <c r="D44" s="53"/>
      <c r="E44" s="53"/>
      <c r="F44" s="54"/>
    </row>
    <row r="45" spans="1:6" ht="12">
      <c r="A45" s="35" t="s">
        <v>312</v>
      </c>
      <c r="B45" s="35" t="s">
        <v>502</v>
      </c>
      <c r="C45" s="53"/>
      <c r="D45" s="53"/>
      <c r="E45" s="53"/>
      <c r="F45" s="54"/>
    </row>
    <row r="46" spans="1:6" ht="24">
      <c r="A46" s="35" t="s">
        <v>208</v>
      </c>
      <c r="B46" s="35" t="s">
        <v>209</v>
      </c>
      <c r="C46" s="36" t="s">
        <v>521</v>
      </c>
      <c r="D46" s="104" t="s">
        <v>519</v>
      </c>
      <c r="E46" s="36"/>
      <c r="F46" s="43"/>
    </row>
    <row r="47" spans="1:6" ht="12">
      <c r="A47" s="35" t="s">
        <v>208</v>
      </c>
      <c r="B47" s="35" t="s">
        <v>210</v>
      </c>
      <c r="C47" s="36" t="s">
        <v>510</v>
      </c>
      <c r="D47" s="36" t="s">
        <v>509</v>
      </c>
      <c r="E47" s="36"/>
      <c r="F47" s="43"/>
    </row>
    <row r="48" spans="1:6" ht="12">
      <c r="A48" s="35" t="s">
        <v>208</v>
      </c>
      <c r="B48" s="35" t="s">
        <v>211</v>
      </c>
      <c r="C48" s="36" t="s">
        <v>0</v>
      </c>
      <c r="D48" s="36" t="s">
        <v>400</v>
      </c>
      <c r="E48" s="36"/>
      <c r="F48" s="36"/>
    </row>
    <row r="49" spans="1:6" ht="12">
      <c r="A49" s="35" t="s">
        <v>208</v>
      </c>
      <c r="B49" s="35" t="s">
        <v>212</v>
      </c>
      <c r="C49" s="36" t="s">
        <v>1</v>
      </c>
      <c r="D49" s="36" t="s">
        <v>399</v>
      </c>
      <c r="E49" s="36"/>
      <c r="F49" s="36"/>
    </row>
    <row r="50" spans="1:6" ht="12">
      <c r="A50" s="35" t="s">
        <v>208</v>
      </c>
      <c r="B50" s="35" t="s">
        <v>213</v>
      </c>
      <c r="C50" s="36" t="s">
        <v>26</v>
      </c>
      <c r="D50" s="36" t="s">
        <v>401</v>
      </c>
      <c r="E50" s="36"/>
      <c r="F50" s="36"/>
    </row>
    <row r="51" spans="1:6" ht="12">
      <c r="A51" s="35" t="s">
        <v>208</v>
      </c>
      <c r="B51" s="35" t="s">
        <v>214</v>
      </c>
      <c r="C51" s="36" t="s">
        <v>31</v>
      </c>
      <c r="D51" s="36" t="s">
        <v>402</v>
      </c>
      <c r="E51" s="36"/>
      <c r="F51" s="36"/>
    </row>
    <row r="52" spans="1:6" ht="12">
      <c r="A52" s="35" t="s">
        <v>208</v>
      </c>
      <c r="B52" s="35" t="s">
        <v>215</v>
      </c>
      <c r="C52" s="36" t="s">
        <v>3</v>
      </c>
      <c r="D52" s="36" t="s">
        <v>403</v>
      </c>
      <c r="E52" s="36"/>
      <c r="F52" s="36"/>
    </row>
    <row r="53" spans="1:6" ht="12">
      <c r="A53" s="35" t="s">
        <v>208</v>
      </c>
      <c r="B53" s="35" t="s">
        <v>216</v>
      </c>
      <c r="C53" s="36" t="s">
        <v>27</v>
      </c>
      <c r="D53" s="36" t="s">
        <v>404</v>
      </c>
      <c r="E53" s="36"/>
      <c r="F53" s="36"/>
    </row>
    <row r="54" spans="1:6" ht="12">
      <c r="A54" s="35" t="s">
        <v>208</v>
      </c>
      <c r="B54" s="35" t="s">
        <v>217</v>
      </c>
      <c r="C54" s="36" t="s">
        <v>35</v>
      </c>
      <c r="D54" s="36" t="s">
        <v>405</v>
      </c>
      <c r="E54" s="36"/>
      <c r="F54" s="36"/>
    </row>
    <row r="55" spans="1:6" ht="12">
      <c r="A55" s="35" t="s">
        <v>208</v>
      </c>
      <c r="B55" s="35" t="s">
        <v>218</v>
      </c>
      <c r="C55" s="36" t="s">
        <v>32</v>
      </c>
      <c r="D55" s="36" t="s">
        <v>406</v>
      </c>
      <c r="E55" s="36"/>
      <c r="F55" s="36"/>
    </row>
    <row r="56" spans="1:6" ht="12">
      <c r="A56" s="35" t="s">
        <v>208</v>
      </c>
      <c r="B56" s="35" t="s">
        <v>219</v>
      </c>
      <c r="C56" s="36" t="s">
        <v>5</v>
      </c>
      <c r="D56" s="36" t="s">
        <v>407</v>
      </c>
      <c r="E56" s="36"/>
      <c r="F56" s="36"/>
    </row>
    <row r="57" spans="1:6" ht="12">
      <c r="A57" s="35" t="s">
        <v>208</v>
      </c>
      <c r="B57" s="35" t="s">
        <v>220</v>
      </c>
      <c r="C57" s="36" t="s">
        <v>38</v>
      </c>
      <c r="D57" s="36" t="s">
        <v>408</v>
      </c>
      <c r="E57" s="36"/>
      <c r="F57" s="36"/>
    </row>
    <row r="58" spans="1:6" ht="12">
      <c r="A58" s="35" t="s">
        <v>208</v>
      </c>
      <c r="B58" s="35" t="s">
        <v>221</v>
      </c>
      <c r="C58" s="36" t="s">
        <v>39</v>
      </c>
      <c r="D58" s="36" t="s">
        <v>409</v>
      </c>
      <c r="E58" s="36"/>
      <c r="F58" s="36"/>
    </row>
    <row r="59" spans="1:6" ht="12">
      <c r="A59" s="35" t="s">
        <v>208</v>
      </c>
      <c r="B59" s="35" t="s">
        <v>222</v>
      </c>
      <c r="C59" s="36" t="s">
        <v>41</v>
      </c>
      <c r="D59" s="36" t="s">
        <v>410</v>
      </c>
      <c r="E59" s="36"/>
      <c r="F59" s="36"/>
    </row>
    <row r="60" spans="1:6" ht="12">
      <c r="A60" s="35" t="s">
        <v>208</v>
      </c>
      <c r="B60" s="35" t="s">
        <v>223</v>
      </c>
      <c r="C60" s="36" t="s">
        <v>40</v>
      </c>
      <c r="D60" s="36" t="s">
        <v>411</v>
      </c>
      <c r="E60" s="36"/>
      <c r="F60" s="36"/>
    </row>
    <row r="61" spans="1:6" ht="12">
      <c r="A61" s="35" t="s">
        <v>208</v>
      </c>
      <c r="B61" s="35" t="s">
        <v>224</v>
      </c>
      <c r="C61" s="36" t="s">
        <v>43</v>
      </c>
      <c r="D61" s="36" t="s">
        <v>412</v>
      </c>
      <c r="E61" s="36"/>
      <c r="F61" s="36"/>
    </row>
    <row r="62" spans="1:6" ht="12">
      <c r="A62" s="35" t="s">
        <v>208</v>
      </c>
      <c r="B62" s="35" t="s">
        <v>225</v>
      </c>
      <c r="C62" s="36" t="s">
        <v>348</v>
      </c>
      <c r="D62" s="36" t="s">
        <v>413</v>
      </c>
      <c r="E62" s="36"/>
      <c r="F62" s="36"/>
    </row>
    <row r="63" spans="1:6" ht="12">
      <c r="A63" s="35" t="s">
        <v>208</v>
      </c>
      <c r="B63" s="35" t="s">
        <v>226</v>
      </c>
      <c r="C63" s="36" t="s">
        <v>42</v>
      </c>
      <c r="D63" s="36" t="s">
        <v>414</v>
      </c>
      <c r="E63" s="36"/>
      <c r="F63" s="36"/>
    </row>
    <row r="64" spans="1:6" ht="12">
      <c r="A64" s="35" t="s">
        <v>208</v>
      </c>
      <c r="B64" s="35" t="s">
        <v>227</v>
      </c>
      <c r="C64" s="36" t="s">
        <v>36</v>
      </c>
      <c r="D64" s="36" t="s">
        <v>415</v>
      </c>
      <c r="E64" s="36"/>
      <c r="F64" s="36"/>
    </row>
    <row r="65" spans="1:6" ht="12">
      <c r="A65" s="35" t="s">
        <v>208</v>
      </c>
      <c r="B65" s="35" t="s">
        <v>228</v>
      </c>
      <c r="C65" s="36" t="s">
        <v>6</v>
      </c>
      <c r="D65" s="36" t="s">
        <v>416</v>
      </c>
      <c r="E65" s="36"/>
      <c r="F65" s="36"/>
    </row>
    <row r="66" spans="1:6" ht="12">
      <c r="A66" s="35" t="s">
        <v>208</v>
      </c>
      <c r="B66" s="35" t="s">
        <v>229</v>
      </c>
      <c r="C66" s="36" t="s">
        <v>44</v>
      </c>
      <c r="D66" s="36" t="s">
        <v>417</v>
      </c>
      <c r="E66" s="36"/>
      <c r="F66" s="36"/>
    </row>
    <row r="67" spans="1:6" ht="12">
      <c r="A67" s="35" t="s">
        <v>208</v>
      </c>
      <c r="B67" s="35" t="s">
        <v>230</v>
      </c>
      <c r="C67" s="36" t="s">
        <v>46</v>
      </c>
      <c r="D67" s="36" t="s">
        <v>418</v>
      </c>
      <c r="E67" s="36"/>
      <c r="F67" s="36"/>
    </row>
    <row r="68" spans="1:6" ht="12">
      <c r="A68" s="35" t="s">
        <v>208</v>
      </c>
      <c r="B68" s="35" t="s">
        <v>231</v>
      </c>
      <c r="C68" s="36" t="s">
        <v>47</v>
      </c>
      <c r="D68" s="36" t="s">
        <v>419</v>
      </c>
      <c r="E68" s="36"/>
      <c r="F68" s="36"/>
    </row>
    <row r="69" spans="1:6" ht="12">
      <c r="A69" s="35" t="s">
        <v>208</v>
      </c>
      <c r="B69" s="35" t="s">
        <v>232</v>
      </c>
      <c r="C69" s="36" t="s">
        <v>45</v>
      </c>
      <c r="D69" s="36" t="s">
        <v>420</v>
      </c>
      <c r="E69" s="36"/>
      <c r="F69" s="36"/>
    </row>
    <row r="70" spans="1:6" ht="12">
      <c r="A70" s="35" t="s">
        <v>208</v>
      </c>
      <c r="B70" s="35" t="s">
        <v>233</v>
      </c>
      <c r="C70" s="36" t="s">
        <v>48</v>
      </c>
      <c r="D70" s="36" t="s">
        <v>421</v>
      </c>
      <c r="E70" s="36"/>
      <c r="F70" s="36"/>
    </row>
    <row r="71" spans="1:6" ht="12">
      <c r="A71" s="35" t="s">
        <v>208</v>
      </c>
      <c r="B71" s="35" t="s">
        <v>234</v>
      </c>
      <c r="C71" s="36" t="s">
        <v>522</v>
      </c>
      <c r="D71" s="36" t="s">
        <v>422</v>
      </c>
      <c r="E71" s="36"/>
      <c r="F71" s="36"/>
    </row>
    <row r="72" spans="1:6" ht="12">
      <c r="A72" s="35" t="s">
        <v>208</v>
      </c>
      <c r="B72" s="35" t="s">
        <v>235</v>
      </c>
      <c r="C72" s="36" t="s">
        <v>49</v>
      </c>
      <c r="D72" s="36" t="s">
        <v>520</v>
      </c>
      <c r="E72" s="36"/>
      <c r="F72" s="36"/>
    </row>
    <row r="73" spans="1:6" ht="12">
      <c r="A73" s="35" t="s">
        <v>208</v>
      </c>
      <c r="B73" s="35" t="s">
        <v>314</v>
      </c>
      <c r="C73" s="36" t="s">
        <v>313</v>
      </c>
      <c r="D73" s="36" t="s">
        <v>423</v>
      </c>
      <c r="E73" s="36"/>
      <c r="F73" s="36"/>
    </row>
    <row r="74" spans="1:6" ht="12">
      <c r="A74" s="35" t="s">
        <v>208</v>
      </c>
      <c r="B74" s="35" t="s">
        <v>315</v>
      </c>
      <c r="C74" s="36" t="s">
        <v>236</v>
      </c>
      <c r="D74" s="36" t="s">
        <v>424</v>
      </c>
      <c r="E74" s="36"/>
      <c r="F74" s="36"/>
    </row>
    <row r="75" spans="1:6" ht="12">
      <c r="A75" s="35" t="s">
        <v>208</v>
      </c>
      <c r="B75" s="35" t="s">
        <v>316</v>
      </c>
      <c r="C75" s="36" t="s">
        <v>426</v>
      </c>
      <c r="D75" s="36" t="s">
        <v>425</v>
      </c>
      <c r="E75" s="36"/>
      <c r="F75" s="43"/>
    </row>
    <row r="76" spans="1:6" ht="12">
      <c r="A76" s="35" t="s">
        <v>208</v>
      </c>
      <c r="B76" s="35" t="s">
        <v>317</v>
      </c>
      <c r="C76" s="36" t="s">
        <v>336</v>
      </c>
      <c r="D76" s="36" t="s">
        <v>427</v>
      </c>
      <c r="E76" s="36"/>
      <c r="F76" s="43"/>
    </row>
    <row r="77" spans="1:6" ht="12">
      <c r="A77" s="35" t="s">
        <v>208</v>
      </c>
      <c r="B77" s="35" t="s">
        <v>318</v>
      </c>
      <c r="C77" s="36" t="s">
        <v>337</v>
      </c>
      <c r="D77" s="36" t="s">
        <v>428</v>
      </c>
      <c r="E77" s="36"/>
      <c r="F77" s="43"/>
    </row>
    <row r="78" spans="1:6" ht="12">
      <c r="A78" s="35" t="s">
        <v>208</v>
      </c>
      <c r="B78" s="35" t="s">
        <v>319</v>
      </c>
      <c r="C78" s="36" t="s">
        <v>338</v>
      </c>
      <c r="D78" s="36" t="s">
        <v>429</v>
      </c>
      <c r="E78" s="36"/>
      <c r="F78" s="43"/>
    </row>
    <row r="79" spans="1:6" ht="12">
      <c r="A79" s="35" t="s">
        <v>208</v>
      </c>
      <c r="B79" s="35" t="s">
        <v>320</v>
      </c>
      <c r="C79" s="36" t="s">
        <v>2</v>
      </c>
      <c r="D79" s="36" t="s">
        <v>430</v>
      </c>
      <c r="E79" s="36"/>
      <c r="F79" s="43"/>
    </row>
    <row r="80" spans="1:6" ht="12">
      <c r="A80" s="35" t="s">
        <v>208</v>
      </c>
      <c r="B80" s="35" t="s">
        <v>321</v>
      </c>
      <c r="C80" s="36" t="s">
        <v>4</v>
      </c>
      <c r="D80" s="36" t="s">
        <v>431</v>
      </c>
      <c r="E80" s="36"/>
      <c r="F80" s="43"/>
    </row>
    <row r="81" spans="1:6" ht="12">
      <c r="A81" s="35" t="s">
        <v>208</v>
      </c>
      <c r="B81" s="35" t="s">
        <v>322</v>
      </c>
      <c r="C81" s="36" t="s">
        <v>339</v>
      </c>
      <c r="D81" s="36" t="s">
        <v>432</v>
      </c>
      <c r="E81" s="36"/>
      <c r="F81" s="43"/>
    </row>
    <row r="82" spans="1:6" ht="12">
      <c r="A82" s="35" t="s">
        <v>208</v>
      </c>
      <c r="B82" s="35" t="s">
        <v>323</v>
      </c>
      <c r="C82" s="36" t="s">
        <v>341</v>
      </c>
      <c r="D82" s="36" t="s">
        <v>433</v>
      </c>
      <c r="E82" s="36"/>
      <c r="F82" s="43"/>
    </row>
    <row r="83" spans="1:6" ht="12">
      <c r="A83" s="35" t="s">
        <v>208</v>
      </c>
      <c r="B83" s="35" t="s">
        <v>324</v>
      </c>
      <c r="C83" s="36" t="s">
        <v>340</v>
      </c>
      <c r="D83" s="36" t="s">
        <v>434</v>
      </c>
      <c r="E83" s="36"/>
      <c r="F83" s="43"/>
    </row>
    <row r="84" spans="1:6" ht="12">
      <c r="A84" s="35" t="s">
        <v>208</v>
      </c>
      <c r="B84" s="35" t="s">
        <v>325</v>
      </c>
      <c r="C84" s="36" t="s">
        <v>335</v>
      </c>
      <c r="D84" s="36" t="s">
        <v>435</v>
      </c>
      <c r="E84" s="36"/>
      <c r="F84" s="43"/>
    </row>
    <row r="85" spans="1:6" ht="12">
      <c r="A85" s="35" t="s">
        <v>208</v>
      </c>
      <c r="B85" s="35" t="s">
        <v>326</v>
      </c>
      <c r="C85" s="36" t="s">
        <v>28</v>
      </c>
      <c r="D85" s="36" t="s">
        <v>436</v>
      </c>
      <c r="E85" s="36"/>
      <c r="F85" s="43"/>
    </row>
    <row r="86" spans="1:6" ht="12">
      <c r="A86" s="35" t="s">
        <v>208</v>
      </c>
      <c r="B86" s="35" t="s">
        <v>327</v>
      </c>
      <c r="C86" s="36" t="s">
        <v>33</v>
      </c>
      <c r="D86" s="36" t="s">
        <v>437</v>
      </c>
      <c r="E86" s="36"/>
      <c r="F86" s="43"/>
    </row>
    <row r="87" spans="1:6" ht="12">
      <c r="A87" s="35" t="s">
        <v>208</v>
      </c>
      <c r="B87" s="35" t="s">
        <v>328</v>
      </c>
      <c r="C87" s="36" t="s">
        <v>34</v>
      </c>
      <c r="D87" s="36" t="s">
        <v>438</v>
      </c>
      <c r="E87" s="36"/>
      <c r="F87" s="43"/>
    </row>
    <row r="88" spans="1:6" ht="12">
      <c r="A88" s="35" t="s">
        <v>208</v>
      </c>
      <c r="B88" s="35" t="s">
        <v>329</v>
      </c>
      <c r="C88" s="36" t="s">
        <v>29</v>
      </c>
      <c r="D88" s="36" t="s">
        <v>439</v>
      </c>
      <c r="E88" s="36"/>
      <c r="F88" s="43"/>
    </row>
    <row r="89" spans="1:6" ht="12">
      <c r="A89" s="35" t="s">
        <v>208</v>
      </c>
      <c r="B89" s="35" t="s">
        <v>330</v>
      </c>
      <c r="C89" s="36" t="s">
        <v>30</v>
      </c>
      <c r="D89" s="36" t="s">
        <v>440</v>
      </c>
      <c r="E89" s="36"/>
      <c r="F89" s="43"/>
    </row>
    <row r="90" spans="1:6" ht="12">
      <c r="A90" s="35" t="s">
        <v>208</v>
      </c>
      <c r="B90" s="35" t="s">
        <v>331</v>
      </c>
      <c r="C90" s="36" t="s">
        <v>7</v>
      </c>
      <c r="D90" s="36" t="s">
        <v>441</v>
      </c>
      <c r="E90" s="36"/>
      <c r="F90" s="43"/>
    </row>
    <row r="91" spans="1:6" ht="12">
      <c r="A91" s="35" t="s">
        <v>208</v>
      </c>
      <c r="B91" s="35" t="s">
        <v>332</v>
      </c>
      <c r="C91" s="36" t="s">
        <v>9</v>
      </c>
      <c r="D91" s="36" t="s">
        <v>442</v>
      </c>
      <c r="E91" s="36"/>
      <c r="F91" s="43"/>
    </row>
    <row r="92" spans="1:6" ht="12">
      <c r="A92" s="35" t="s">
        <v>208</v>
      </c>
      <c r="B92" s="35" t="s">
        <v>333</v>
      </c>
      <c r="C92" s="36" t="s">
        <v>10</v>
      </c>
      <c r="D92" s="36" t="s">
        <v>396</v>
      </c>
      <c r="E92" s="36"/>
      <c r="F92" s="43"/>
    </row>
    <row r="93" spans="1:6" ht="12">
      <c r="A93" s="35" t="s">
        <v>208</v>
      </c>
      <c r="B93" s="35" t="s">
        <v>334</v>
      </c>
      <c r="C93" s="36" t="s">
        <v>11</v>
      </c>
      <c r="D93" s="36" t="s">
        <v>443</v>
      </c>
      <c r="E93" s="36"/>
      <c r="F93" s="43"/>
    </row>
    <row r="94" spans="1:6" ht="24">
      <c r="A94" s="35" t="s">
        <v>208</v>
      </c>
      <c r="B94" s="35" t="s">
        <v>345</v>
      </c>
      <c r="C94" s="36" t="s">
        <v>342</v>
      </c>
      <c r="D94" s="36" t="s">
        <v>444</v>
      </c>
      <c r="E94" s="36"/>
      <c r="F94" s="43"/>
    </row>
    <row r="95" spans="1:6" ht="36">
      <c r="A95" s="35" t="s">
        <v>208</v>
      </c>
      <c r="B95" s="35" t="s">
        <v>346</v>
      </c>
      <c r="C95" s="36" t="s">
        <v>343</v>
      </c>
      <c r="D95" s="36" t="s">
        <v>445</v>
      </c>
      <c r="E95" s="36"/>
      <c r="F95" s="43"/>
    </row>
    <row r="96" spans="1:6" ht="12">
      <c r="A96" s="35" t="s">
        <v>208</v>
      </c>
      <c r="B96" s="35" t="s">
        <v>347</v>
      </c>
      <c r="C96" s="36" t="s">
        <v>344</v>
      </c>
      <c r="D96" s="36" t="s">
        <v>446</v>
      </c>
      <c r="E96" s="36"/>
      <c r="F96" s="36"/>
    </row>
    <row r="97" spans="1:6" ht="12">
      <c r="A97" s="35" t="s">
        <v>208</v>
      </c>
      <c r="B97" s="35" t="s">
        <v>349</v>
      </c>
      <c r="C97" s="36" t="s">
        <v>8</v>
      </c>
      <c r="D97" s="36" t="s">
        <v>447</v>
      </c>
      <c r="E97" s="36"/>
      <c r="F97" s="36"/>
    </row>
    <row r="98" spans="1:6" ht="12">
      <c r="A98" s="35" t="s">
        <v>354</v>
      </c>
      <c r="B98" s="35" t="s">
        <v>237</v>
      </c>
      <c r="C98" s="36" t="s">
        <v>12</v>
      </c>
      <c r="D98" s="36" t="s">
        <v>448</v>
      </c>
      <c r="E98" s="36"/>
      <c r="F98" s="36"/>
    </row>
    <row r="99" spans="1:6" ht="12">
      <c r="A99" s="35" t="s">
        <v>354</v>
      </c>
      <c r="B99" s="35" t="s">
        <v>238</v>
      </c>
      <c r="C99" s="36" t="s">
        <v>13</v>
      </c>
      <c r="D99" s="36" t="s">
        <v>449</v>
      </c>
      <c r="E99" s="36"/>
      <c r="F99" s="36"/>
    </row>
    <row r="100" spans="1:6" ht="12">
      <c r="A100" s="35" t="s">
        <v>354</v>
      </c>
      <c r="B100" s="35" t="s">
        <v>239</v>
      </c>
      <c r="C100" s="36" t="s">
        <v>14</v>
      </c>
      <c r="D100" s="36" t="s">
        <v>526</v>
      </c>
      <c r="E100" s="36"/>
      <c r="F100" s="36"/>
    </row>
    <row r="101" spans="1:6" ht="12">
      <c r="A101" s="35" t="s">
        <v>354</v>
      </c>
      <c r="B101" s="35" t="s">
        <v>240</v>
      </c>
      <c r="C101" s="36" t="s">
        <v>15</v>
      </c>
      <c r="D101" s="36" t="s">
        <v>450</v>
      </c>
      <c r="E101" s="36"/>
      <c r="F101" s="36"/>
    </row>
    <row r="102" spans="1:6" ht="24">
      <c r="A102" s="35" t="s">
        <v>354</v>
      </c>
      <c r="B102" s="35" t="s">
        <v>241</v>
      </c>
      <c r="C102" s="36" t="s">
        <v>350</v>
      </c>
      <c r="D102" s="36" t="s">
        <v>451</v>
      </c>
      <c r="E102" s="36"/>
      <c r="F102" s="36"/>
    </row>
    <row r="103" spans="1:6" ht="24">
      <c r="A103" s="35" t="s">
        <v>354</v>
      </c>
      <c r="B103" s="35" t="s">
        <v>242</v>
      </c>
      <c r="C103" s="36" t="s">
        <v>351</v>
      </c>
      <c r="D103" s="36" t="s">
        <v>452</v>
      </c>
      <c r="E103" s="36"/>
      <c r="F103" s="36"/>
    </row>
    <row r="104" spans="1:6" ht="36">
      <c r="A104" s="35" t="s">
        <v>354</v>
      </c>
      <c r="B104" s="35" t="s">
        <v>243</v>
      </c>
      <c r="C104" s="36" t="s">
        <v>352</v>
      </c>
      <c r="D104" s="36" t="s">
        <v>453</v>
      </c>
      <c r="E104" s="36"/>
      <c r="F104" s="36"/>
    </row>
    <row r="105" spans="1:6" ht="36">
      <c r="A105" s="35" t="s">
        <v>354</v>
      </c>
      <c r="B105" s="35" t="s">
        <v>244</v>
      </c>
      <c r="C105" s="36" t="s">
        <v>531</v>
      </c>
      <c r="D105" s="38" t="s">
        <v>454</v>
      </c>
      <c r="E105" s="36"/>
      <c r="F105" s="36"/>
    </row>
    <row r="106" spans="1:6" ht="48">
      <c r="A106" s="35" t="s">
        <v>354</v>
      </c>
      <c r="B106" s="35" t="s">
        <v>245</v>
      </c>
      <c r="C106" s="36" t="s">
        <v>353</v>
      </c>
      <c r="D106" s="38" t="s">
        <v>455</v>
      </c>
      <c r="E106" s="36"/>
      <c r="F106" s="36"/>
    </row>
    <row r="107" spans="1:6" ht="36">
      <c r="A107" s="35" t="s">
        <v>354</v>
      </c>
      <c r="B107" s="35" t="s">
        <v>246</v>
      </c>
      <c r="C107" s="38" t="s">
        <v>539</v>
      </c>
      <c r="D107" s="38" t="s">
        <v>540</v>
      </c>
      <c r="E107" s="36"/>
      <c r="F107" s="36"/>
    </row>
    <row r="108" spans="1:6" ht="24">
      <c r="A108" s="35" t="s">
        <v>354</v>
      </c>
      <c r="B108" s="35" t="s">
        <v>247</v>
      </c>
      <c r="C108" s="38" t="s">
        <v>16</v>
      </c>
      <c r="D108" s="38" t="s">
        <v>456</v>
      </c>
      <c r="E108" s="36"/>
      <c r="F108" s="36"/>
    </row>
    <row r="109" spans="1:6" ht="12">
      <c r="A109" s="35" t="s">
        <v>354</v>
      </c>
      <c r="B109" s="35" t="s">
        <v>248</v>
      </c>
      <c r="C109" s="38" t="s">
        <v>17</v>
      </c>
      <c r="D109" s="38" t="s">
        <v>457</v>
      </c>
      <c r="E109" s="36"/>
      <c r="F109" s="36"/>
    </row>
    <row r="110" spans="1:6" ht="24">
      <c r="A110" s="35" t="s">
        <v>354</v>
      </c>
      <c r="B110" s="35" t="s">
        <v>249</v>
      </c>
      <c r="C110" s="38" t="s">
        <v>355</v>
      </c>
      <c r="D110" s="38" t="s">
        <v>458</v>
      </c>
      <c r="E110" s="36"/>
      <c r="F110" s="36"/>
    </row>
    <row r="111" spans="1:6" ht="36">
      <c r="A111" s="35" t="s">
        <v>354</v>
      </c>
      <c r="B111" s="35" t="s">
        <v>250</v>
      </c>
      <c r="C111" s="38" t="s">
        <v>532</v>
      </c>
      <c r="D111" s="38" t="s">
        <v>459</v>
      </c>
      <c r="E111" s="36"/>
      <c r="F111" s="36"/>
    </row>
    <row r="112" spans="1:6" ht="24">
      <c r="A112" s="35" t="s">
        <v>354</v>
      </c>
      <c r="B112" s="35" t="s">
        <v>251</v>
      </c>
      <c r="C112" s="38" t="s">
        <v>18</v>
      </c>
      <c r="D112" s="38" t="s">
        <v>460</v>
      </c>
      <c r="E112" s="36"/>
      <c r="F112" s="36"/>
    </row>
    <row r="113" spans="1:6" ht="36">
      <c r="A113" s="35" t="s">
        <v>354</v>
      </c>
      <c r="B113" s="35" t="s">
        <v>252</v>
      </c>
      <c r="C113" s="36" t="s">
        <v>19</v>
      </c>
      <c r="D113" s="36" t="s">
        <v>461</v>
      </c>
      <c r="E113" s="36"/>
      <c r="F113" s="36"/>
    </row>
    <row r="114" spans="1:6" ht="12">
      <c r="A114" s="35" t="s">
        <v>354</v>
      </c>
      <c r="B114" s="35" t="s">
        <v>253</v>
      </c>
      <c r="C114" s="36" t="s">
        <v>356</v>
      </c>
      <c r="D114" s="36" t="s">
        <v>462</v>
      </c>
      <c r="E114" s="36"/>
      <c r="F114" s="36"/>
    </row>
    <row r="115" spans="1:6" ht="24">
      <c r="A115" s="35" t="s">
        <v>354</v>
      </c>
      <c r="B115" s="35" t="s">
        <v>254</v>
      </c>
      <c r="C115" s="36" t="s">
        <v>357</v>
      </c>
      <c r="D115" s="36" t="s">
        <v>463</v>
      </c>
      <c r="E115" s="36"/>
      <c r="F115" s="36"/>
    </row>
    <row r="116" spans="1:6" ht="36">
      <c r="A116" s="35" t="s">
        <v>354</v>
      </c>
      <c r="B116" s="35" t="s">
        <v>255</v>
      </c>
      <c r="C116" s="36" t="s">
        <v>533</v>
      </c>
      <c r="D116" s="36" t="s">
        <v>464</v>
      </c>
      <c r="E116" s="36"/>
      <c r="F116" s="36"/>
    </row>
    <row r="117" spans="1:6" ht="36">
      <c r="A117" s="35" t="s">
        <v>354</v>
      </c>
      <c r="B117" s="35" t="s">
        <v>256</v>
      </c>
      <c r="C117" s="36" t="s">
        <v>20</v>
      </c>
      <c r="D117" s="36" t="s">
        <v>465</v>
      </c>
      <c r="E117" s="36"/>
      <c r="F117" s="36"/>
    </row>
    <row r="118" spans="1:6" ht="36">
      <c r="A118" s="35" t="s">
        <v>354</v>
      </c>
      <c r="B118" s="35" t="s">
        <v>257</v>
      </c>
      <c r="C118" s="36" t="s">
        <v>21</v>
      </c>
      <c r="D118" s="36" t="s">
        <v>529</v>
      </c>
      <c r="E118" s="36"/>
      <c r="F118" s="36"/>
    </row>
    <row r="119" spans="1:6" ht="36">
      <c r="A119" s="35" t="s">
        <v>354</v>
      </c>
      <c r="B119" s="35" t="s">
        <v>258</v>
      </c>
      <c r="C119" s="36" t="s">
        <v>358</v>
      </c>
      <c r="D119" s="36" t="s">
        <v>466</v>
      </c>
      <c r="E119" s="36"/>
      <c r="F119" s="36"/>
    </row>
    <row r="120" spans="1:6" ht="36">
      <c r="A120" s="35" t="s">
        <v>354</v>
      </c>
      <c r="B120" s="35" t="s">
        <v>259</v>
      </c>
      <c r="C120" s="36" t="s">
        <v>359</v>
      </c>
      <c r="D120" s="36" t="s">
        <v>467</v>
      </c>
      <c r="E120" s="36"/>
      <c r="F120" s="36"/>
    </row>
    <row r="121" spans="1:6" ht="24">
      <c r="A121" s="35" t="s">
        <v>354</v>
      </c>
      <c r="B121" s="35" t="s">
        <v>260</v>
      </c>
      <c r="C121" s="36" t="s">
        <v>360</v>
      </c>
      <c r="D121" s="36" t="s">
        <v>468</v>
      </c>
      <c r="E121" s="36"/>
      <c r="F121" s="36"/>
    </row>
    <row r="122" spans="1:6" ht="24">
      <c r="A122" s="35" t="s">
        <v>354</v>
      </c>
      <c r="B122" s="35" t="s">
        <v>261</v>
      </c>
      <c r="C122" s="36" t="s">
        <v>361</v>
      </c>
      <c r="D122" s="36" t="s">
        <v>469</v>
      </c>
      <c r="E122" s="36"/>
      <c r="F122" s="36"/>
    </row>
    <row r="123" spans="1:6" ht="24">
      <c r="A123" s="35" t="s">
        <v>354</v>
      </c>
      <c r="B123" s="35" t="s">
        <v>262</v>
      </c>
      <c r="C123" s="36" t="s">
        <v>362</v>
      </c>
      <c r="D123" s="36" t="s">
        <v>470</v>
      </c>
      <c r="E123" s="36"/>
      <c r="F123" s="36"/>
    </row>
    <row r="124" spans="1:6" ht="24">
      <c r="A124" s="35" t="s">
        <v>354</v>
      </c>
      <c r="B124" s="35" t="s">
        <v>263</v>
      </c>
      <c r="C124" s="36" t="s">
        <v>363</v>
      </c>
      <c r="D124" s="36" t="s">
        <v>471</v>
      </c>
      <c r="E124" s="36"/>
      <c r="F124" s="36"/>
    </row>
    <row r="125" spans="1:6" ht="24">
      <c r="A125" s="35" t="s">
        <v>354</v>
      </c>
      <c r="B125" s="35" t="s">
        <v>264</v>
      </c>
      <c r="C125" s="36" t="s">
        <v>364</v>
      </c>
      <c r="D125" s="36" t="s">
        <v>472</v>
      </c>
      <c r="E125" s="36"/>
      <c r="F125" s="36"/>
    </row>
    <row r="126" spans="1:6" ht="36">
      <c r="A126" s="35" t="s">
        <v>354</v>
      </c>
      <c r="B126" s="35" t="s">
        <v>265</v>
      </c>
      <c r="C126" s="36" t="s">
        <v>22</v>
      </c>
      <c r="D126" s="36" t="s">
        <v>473</v>
      </c>
      <c r="E126" s="36"/>
      <c r="F126" s="36"/>
    </row>
    <row r="127" spans="1:6" ht="48">
      <c r="A127" s="35" t="s">
        <v>354</v>
      </c>
      <c r="B127" s="35" t="s">
        <v>266</v>
      </c>
      <c r="C127" s="36" t="s">
        <v>365</v>
      </c>
      <c r="D127" s="36" t="s">
        <v>474</v>
      </c>
      <c r="E127" s="36"/>
      <c r="F127" s="36"/>
    </row>
    <row r="128" spans="1:6" ht="24">
      <c r="A128" s="35" t="s">
        <v>354</v>
      </c>
      <c r="B128" s="35" t="s">
        <v>267</v>
      </c>
      <c r="C128" s="36" t="s">
        <v>366</v>
      </c>
      <c r="D128" s="36" t="s">
        <v>475</v>
      </c>
      <c r="E128" s="36"/>
      <c r="F128" s="36"/>
    </row>
    <row r="129" spans="1:6" ht="24">
      <c r="A129" s="35" t="s">
        <v>354</v>
      </c>
      <c r="B129" s="35" t="s">
        <v>268</v>
      </c>
      <c r="C129" s="36" t="s">
        <v>367</v>
      </c>
      <c r="D129" s="36" t="s">
        <v>476</v>
      </c>
      <c r="E129" s="36"/>
      <c r="F129" s="36"/>
    </row>
    <row r="130" spans="1:6" ht="24">
      <c r="A130" s="35" t="s">
        <v>354</v>
      </c>
      <c r="B130" s="35" t="s">
        <v>269</v>
      </c>
      <c r="C130" s="36" t="s">
        <v>368</v>
      </c>
      <c r="D130" s="36" t="s">
        <v>477</v>
      </c>
      <c r="E130" s="36"/>
      <c r="F130" s="36"/>
    </row>
    <row r="131" spans="1:6" ht="36">
      <c r="A131" s="35" t="s">
        <v>354</v>
      </c>
      <c r="B131" s="35" t="s">
        <v>270</v>
      </c>
      <c r="C131" s="36" t="s">
        <v>369</v>
      </c>
      <c r="D131" s="36" t="s">
        <v>464</v>
      </c>
      <c r="E131" s="36"/>
      <c r="F131" s="36"/>
    </row>
    <row r="132" spans="1:6" ht="12">
      <c r="A132" s="35" t="s">
        <v>354</v>
      </c>
      <c r="B132" s="35" t="s">
        <v>271</v>
      </c>
      <c r="C132" s="36" t="s">
        <v>370</v>
      </c>
      <c r="D132" s="36" t="s">
        <v>478</v>
      </c>
      <c r="E132" s="36"/>
      <c r="F132" s="36"/>
    </row>
    <row r="133" spans="1:6" ht="24">
      <c r="A133" s="35" t="s">
        <v>354</v>
      </c>
      <c r="B133" s="35" t="s">
        <v>272</v>
      </c>
      <c r="C133" s="36" t="s">
        <v>23</v>
      </c>
      <c r="D133" s="36" t="s">
        <v>479</v>
      </c>
      <c r="E133" s="36"/>
      <c r="F133" s="36"/>
    </row>
    <row r="134" spans="1:6" ht="24">
      <c r="A134" s="35" t="s">
        <v>354</v>
      </c>
      <c r="B134" s="35" t="s">
        <v>273</v>
      </c>
      <c r="C134" s="36" t="s">
        <v>24</v>
      </c>
      <c r="D134" s="36" t="s">
        <v>480</v>
      </c>
      <c r="E134" s="36"/>
      <c r="F134" s="43"/>
    </row>
    <row r="135" spans="1:6" ht="24">
      <c r="A135" s="35" t="s">
        <v>354</v>
      </c>
      <c r="B135" s="35" t="s">
        <v>274</v>
      </c>
      <c r="C135" s="36" t="s">
        <v>534</v>
      </c>
      <c r="D135" s="36" t="s">
        <v>481</v>
      </c>
      <c r="E135" s="36"/>
      <c r="F135" s="43"/>
    </row>
    <row r="136" spans="1:6" ht="24">
      <c r="A136" s="35" t="s">
        <v>354</v>
      </c>
      <c r="B136" s="35" t="s">
        <v>275</v>
      </c>
      <c r="C136" s="36" t="s">
        <v>371</v>
      </c>
      <c r="D136" s="36" t="s">
        <v>482</v>
      </c>
      <c r="E136" s="36"/>
      <c r="F136" s="43"/>
    </row>
    <row r="137" spans="1:6" ht="24">
      <c r="A137" s="35" t="s">
        <v>354</v>
      </c>
      <c r="B137" s="35" t="s">
        <v>276</v>
      </c>
      <c r="C137" s="36" t="s">
        <v>535</v>
      </c>
      <c r="D137" s="36" t="s">
        <v>483</v>
      </c>
      <c r="E137" s="36"/>
      <c r="F137" s="43"/>
    </row>
    <row r="138" spans="1:6" ht="24">
      <c r="A138" s="35" t="s">
        <v>354</v>
      </c>
      <c r="B138" s="35" t="s">
        <v>277</v>
      </c>
      <c r="C138" s="36" t="s">
        <v>372</v>
      </c>
      <c r="D138" s="36" t="s">
        <v>484</v>
      </c>
      <c r="E138" s="36"/>
      <c r="F138" s="43"/>
    </row>
    <row r="139" spans="1:6" ht="24">
      <c r="A139" s="35" t="s">
        <v>354</v>
      </c>
      <c r="B139" s="35" t="s">
        <v>278</v>
      </c>
      <c r="C139" s="36" t="s">
        <v>373</v>
      </c>
      <c r="D139" s="36" t="s">
        <v>485</v>
      </c>
      <c r="E139" s="36"/>
      <c r="F139" s="43"/>
    </row>
    <row r="140" spans="1:6" ht="24">
      <c r="A140" s="35" t="s">
        <v>354</v>
      </c>
      <c r="B140" s="35" t="s">
        <v>279</v>
      </c>
      <c r="C140" s="36" t="s">
        <v>374</v>
      </c>
      <c r="D140" s="36" t="s">
        <v>486</v>
      </c>
      <c r="E140" s="36"/>
      <c r="F140" s="43"/>
    </row>
    <row r="141" spans="1:6" ht="24">
      <c r="A141" s="35" t="s">
        <v>354</v>
      </c>
      <c r="B141" s="35" t="s">
        <v>280</v>
      </c>
      <c r="C141" s="36" t="s">
        <v>536</v>
      </c>
      <c r="D141" s="36" t="s">
        <v>487</v>
      </c>
      <c r="E141" s="36"/>
      <c r="F141" s="43"/>
    </row>
    <row r="142" spans="1:6" ht="24">
      <c r="A142" s="35" t="s">
        <v>354</v>
      </c>
      <c r="B142" s="35" t="s">
        <v>281</v>
      </c>
      <c r="C142" s="36" t="s">
        <v>375</v>
      </c>
      <c r="D142" s="36" t="s">
        <v>488</v>
      </c>
      <c r="E142" s="36"/>
      <c r="F142" s="43"/>
    </row>
    <row r="143" spans="1:6" ht="36">
      <c r="A143" s="35" t="s">
        <v>354</v>
      </c>
      <c r="B143" s="35" t="s">
        <v>282</v>
      </c>
      <c r="C143" s="36" t="s">
        <v>376</v>
      </c>
      <c r="D143" s="36" t="s">
        <v>489</v>
      </c>
      <c r="E143" s="36"/>
      <c r="F143" s="43"/>
    </row>
    <row r="144" spans="1:6" ht="12">
      <c r="A144" s="35" t="s">
        <v>354</v>
      </c>
      <c r="B144" s="35" t="s">
        <v>283</v>
      </c>
      <c r="C144" s="36" t="s">
        <v>25</v>
      </c>
      <c r="D144" s="36" t="s">
        <v>530</v>
      </c>
      <c r="E144" s="36"/>
      <c r="F144" s="43"/>
    </row>
    <row r="145" spans="1:6" ht="12">
      <c r="A145" s="35" t="s">
        <v>354</v>
      </c>
      <c r="B145" s="35" t="s">
        <v>284</v>
      </c>
      <c r="C145" s="36" t="s">
        <v>377</v>
      </c>
      <c r="D145" s="36" t="s">
        <v>490</v>
      </c>
      <c r="E145" s="36"/>
      <c r="F145" s="43"/>
    </row>
    <row r="146" spans="1:6" ht="12">
      <c r="A146" s="35" t="s">
        <v>354</v>
      </c>
      <c r="B146" s="35" t="s">
        <v>285</v>
      </c>
      <c r="C146" s="36" t="s">
        <v>378</v>
      </c>
      <c r="D146" s="36" t="s">
        <v>491</v>
      </c>
      <c r="E146" s="36"/>
      <c r="F146" s="43"/>
    </row>
    <row r="147" spans="1:6" ht="12">
      <c r="A147" s="35" t="s">
        <v>354</v>
      </c>
      <c r="B147" s="35" t="s">
        <v>286</v>
      </c>
      <c r="C147" s="36" t="s">
        <v>528</v>
      </c>
      <c r="D147" s="36" t="s">
        <v>527</v>
      </c>
      <c r="E147" s="36"/>
      <c r="F147" s="43"/>
    </row>
    <row r="148" spans="1:6" ht="12">
      <c r="A148" s="35" t="s">
        <v>354</v>
      </c>
      <c r="B148" s="35" t="s">
        <v>287</v>
      </c>
      <c r="C148" s="36"/>
      <c r="D148" s="36"/>
      <c r="E148" s="36"/>
      <c r="F148" s="43"/>
    </row>
    <row r="149" spans="1:6" ht="12">
      <c r="A149" s="35" t="s">
        <v>354</v>
      </c>
      <c r="B149" s="35" t="s">
        <v>288</v>
      </c>
      <c r="C149" s="36"/>
      <c r="D149" s="36"/>
      <c r="E149" s="36"/>
      <c r="F149" s="43"/>
    </row>
    <row r="150" spans="1:6" ht="12">
      <c r="A150" s="35" t="s">
        <v>354</v>
      </c>
      <c r="B150" s="35" t="s">
        <v>289</v>
      </c>
      <c r="C150" s="36"/>
      <c r="D150" s="36"/>
      <c r="E150" s="36"/>
      <c r="F150" s="43"/>
    </row>
    <row r="151" spans="1:6" ht="12">
      <c r="A151" s="35" t="s">
        <v>354</v>
      </c>
      <c r="B151" s="35" t="s">
        <v>290</v>
      </c>
      <c r="C151" s="36"/>
      <c r="D151" s="36"/>
      <c r="E151" s="36"/>
      <c r="F151" s="43"/>
    </row>
    <row r="152" spans="1:6" ht="12">
      <c r="A152" s="35" t="s">
        <v>354</v>
      </c>
      <c r="B152" s="35" t="s">
        <v>291</v>
      </c>
      <c r="C152" s="36"/>
      <c r="D152" s="36"/>
      <c r="E152" s="36"/>
      <c r="F152" s="43"/>
    </row>
    <row r="153" spans="1:6" ht="24">
      <c r="A153" s="35" t="s">
        <v>292</v>
      </c>
      <c r="B153" s="35" t="s">
        <v>293</v>
      </c>
      <c r="C153" s="36" t="s">
        <v>521</v>
      </c>
      <c r="D153" s="104" t="s">
        <v>519</v>
      </c>
      <c r="E153" s="36"/>
      <c r="F153" s="36"/>
    </row>
    <row r="154" spans="1:6" ht="12">
      <c r="A154" s="35" t="s">
        <v>292</v>
      </c>
      <c r="B154" s="35" t="s">
        <v>294</v>
      </c>
      <c r="C154" s="36" t="s">
        <v>181</v>
      </c>
      <c r="D154" s="36" t="s">
        <v>181</v>
      </c>
      <c r="E154" s="36"/>
      <c r="F154" s="36"/>
    </row>
    <row r="155" spans="1:6" ht="12">
      <c r="A155" s="35" t="s">
        <v>292</v>
      </c>
      <c r="B155" s="35" t="s">
        <v>295</v>
      </c>
      <c r="C155" s="36" t="s">
        <v>12</v>
      </c>
      <c r="D155" s="36" t="s">
        <v>448</v>
      </c>
      <c r="E155" s="36"/>
      <c r="F155" s="36"/>
    </row>
    <row r="156" spans="1:6" ht="12">
      <c r="A156" s="35" t="s">
        <v>292</v>
      </c>
      <c r="B156" s="35" t="s">
        <v>296</v>
      </c>
      <c r="C156" s="36"/>
      <c r="D156" s="36"/>
      <c r="E156" s="36"/>
      <c r="F156" s="36"/>
    </row>
    <row r="157" spans="1:6" ht="12">
      <c r="A157" s="35" t="s">
        <v>292</v>
      </c>
      <c r="B157" s="35" t="s">
        <v>297</v>
      </c>
      <c r="C157" s="36"/>
      <c r="D157" s="36"/>
      <c r="E157" s="36"/>
      <c r="F157" s="36"/>
    </row>
    <row r="158" spans="1:6" ht="12">
      <c r="A158" s="35" t="s">
        <v>292</v>
      </c>
      <c r="B158" s="35" t="s">
        <v>298</v>
      </c>
      <c r="C158" s="36"/>
      <c r="D158" s="36"/>
      <c r="E158" s="36"/>
      <c r="F158" s="36"/>
    </row>
    <row r="159" spans="1:6" ht="12">
      <c r="A159" s="35" t="s">
        <v>292</v>
      </c>
      <c r="B159" s="35" t="s">
        <v>299</v>
      </c>
      <c r="C159" s="36"/>
      <c r="D159" s="36"/>
      <c r="E159" s="36"/>
      <c r="F159" s="36"/>
    </row>
    <row r="160" spans="1:6" ht="12">
      <c r="A160" s="35" t="s">
        <v>292</v>
      </c>
      <c r="B160" s="35" t="s">
        <v>300</v>
      </c>
      <c r="C160" s="36"/>
      <c r="D160" s="36"/>
      <c r="E160" s="36"/>
      <c r="F160" s="36"/>
    </row>
    <row r="161" spans="1:6" ht="12">
      <c r="A161" s="35" t="s">
        <v>292</v>
      </c>
      <c r="B161" s="35" t="s">
        <v>301</v>
      </c>
      <c r="C161" s="36"/>
      <c r="D161" s="36"/>
      <c r="E161" s="36"/>
      <c r="F161" s="36"/>
    </row>
    <row r="162" spans="1:6" ht="12">
      <c r="A162" s="35" t="s">
        <v>292</v>
      </c>
      <c r="B162" s="35" t="s">
        <v>302</v>
      </c>
      <c r="C162" s="36"/>
      <c r="D162" s="36"/>
      <c r="E162" s="36"/>
      <c r="F162" s="36"/>
    </row>
    <row r="163" spans="1:6" ht="12">
      <c r="A163" s="35" t="s">
        <v>292</v>
      </c>
      <c r="B163" s="35" t="s">
        <v>303</v>
      </c>
      <c r="C163" s="36"/>
      <c r="D163" s="36"/>
      <c r="E163" s="36"/>
      <c r="F163" s="36"/>
    </row>
    <row r="164" spans="1:6" ht="12">
      <c r="A164" s="35" t="s">
        <v>292</v>
      </c>
      <c r="B164" s="35" t="s">
        <v>304</v>
      </c>
      <c r="C164" s="36"/>
      <c r="D164" s="36"/>
      <c r="E164" s="36"/>
      <c r="F164" s="36"/>
    </row>
    <row r="165" spans="1:6" ht="12">
      <c r="A165" s="35" t="s">
        <v>292</v>
      </c>
      <c r="B165" s="35" t="s">
        <v>305</v>
      </c>
      <c r="C165" s="36"/>
      <c r="D165" s="36"/>
      <c r="E165" s="36"/>
      <c r="F165" s="36"/>
    </row>
    <row r="166" spans="1:6" ht="12">
      <c r="A166" s="35" t="s">
        <v>292</v>
      </c>
      <c r="B166" s="35" t="s">
        <v>306</v>
      </c>
      <c r="C166" s="36"/>
      <c r="D166" s="36"/>
      <c r="E166" s="36"/>
      <c r="F166" s="36"/>
    </row>
    <row r="167" spans="1:6" ht="12">
      <c r="A167" s="35" t="s">
        <v>292</v>
      </c>
      <c r="B167" s="35" t="s">
        <v>307</v>
      </c>
      <c r="C167" s="36"/>
      <c r="D167" s="36"/>
      <c r="E167" s="36"/>
      <c r="F167" s="36"/>
    </row>
    <row r="168" spans="1:6" ht="12">
      <c r="A168" s="35" t="s">
        <v>292</v>
      </c>
      <c r="B168" s="35" t="s">
        <v>308</v>
      </c>
      <c r="C168" s="36"/>
      <c r="D168" s="36"/>
      <c r="E168" s="36"/>
      <c r="F168" s="36"/>
    </row>
    <row r="169" spans="1:6" ht="12">
      <c r="A169" s="35" t="s">
        <v>292</v>
      </c>
      <c r="B169" s="35" t="s">
        <v>309</v>
      </c>
      <c r="C169" s="36"/>
      <c r="D169" s="36"/>
      <c r="E169" s="36"/>
      <c r="F169" s="36"/>
    </row>
    <row r="170" spans="1:6" ht="12">
      <c r="A170" s="35" t="s">
        <v>292</v>
      </c>
      <c r="B170" s="35" t="s">
        <v>310</v>
      </c>
      <c r="C170" s="36"/>
      <c r="D170" s="36"/>
      <c r="E170" s="36"/>
      <c r="F170" s="36"/>
    </row>
    <row r="171" spans="1:6" ht="12">
      <c r="A171" s="35" t="s">
        <v>292</v>
      </c>
      <c r="B171" s="35" t="s">
        <v>311</v>
      </c>
      <c r="C171" s="36"/>
      <c r="D171" s="36"/>
      <c r="E171" s="36"/>
      <c r="F171" s="36"/>
    </row>
    <row r="172" spans="1:6">
      <c r="A172" s="35"/>
      <c r="B172" s="35"/>
      <c r="C172" s="36"/>
      <c r="D172" s="36"/>
      <c r="E172" s="36"/>
      <c r="F172" s="36"/>
    </row>
    <row r="173" spans="1:6">
      <c r="A173" s="35"/>
      <c r="B173" s="35"/>
      <c r="C173" s="36"/>
      <c r="D173" s="36"/>
      <c r="E173" s="36"/>
      <c r="F173" s="36"/>
    </row>
    <row r="174" spans="1:6">
      <c r="A174" s="35"/>
      <c r="B174" s="35"/>
      <c r="C174" s="36"/>
      <c r="D174" s="36"/>
      <c r="E174" s="36"/>
      <c r="F174" s="36"/>
    </row>
    <row r="175" spans="1:6">
      <c r="A175" s="35"/>
      <c r="B175" s="35"/>
      <c r="C175" s="36"/>
      <c r="D175" s="36"/>
      <c r="E175" s="36"/>
      <c r="F175" s="36"/>
    </row>
    <row r="176" spans="1:6">
      <c r="A176" s="35"/>
      <c r="B176" s="35"/>
      <c r="C176" s="36"/>
      <c r="D176" s="36"/>
      <c r="E176" s="36"/>
      <c r="F176" s="36"/>
    </row>
  </sheetData>
  <sheetProtection algorithmName="SHA-512" hashValue="bIG/xVnozsnXsJrpJiVjnRXGXUM0zGK/RLjs2aE/TrYBgbqcMlVeXWR1BDSBBdYbthueLHIo1nnVQmq967XnOQ==" saltValue="CXuT7poO/KLf/pq0dCcj5A==" spinCount="100000" sheet="1" objects="1" scenarios="1" selectLockedCells="1" selectUnlockedCells="1"/>
  <mergeCells count="1">
    <mergeCell ref="A1:B2"/>
  </mergeCells>
  <phoneticPr fontId="16" type="noConversion"/>
  <dataValidations disablePrompts="1" count="1">
    <dataValidation type="list" allowBlank="1" showInputMessage="1" showErrorMessage="1" sqref="D1" xr:uid="{00000000-0002-0000-0600-000000000000}">
      <formula1>$A$6:$A$7</formula1>
    </dataValidation>
  </dataValidations>
  <pageMargins left="0.7" right="0.7" top="0.75" bottom="0.75" header="0.3" footer="0.3"/>
  <pageSetup orientation="portrait" r:id="rId1"/>
  <tableParts count="2">
    <tablePart r:id="rId2"/>
    <tablePart r:id="rId3"/>
  </tablePart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INSTR</vt:lpstr>
      <vt:lpstr>CHECKLIST</vt:lpstr>
      <vt:lpstr>DB</vt:lpstr>
      <vt:lpstr>img</vt:lpstr>
      <vt:lpstr>DATA</vt:lpstr>
      <vt:lpstr>LISTAS</vt:lpstr>
      <vt:lpstr>LANG</vt:lpstr>
      <vt:lpstr>LANG!PAHOMTS0000135E</vt:lpstr>
      <vt:lpstr>CHECKLIST!Print_Area</vt:lpstr>
      <vt:lpstr>DB!Print_Area</vt:lpstr>
      <vt:lpstr>INSTR!Print_Area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2020-03-10T16:07:55Z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68c8839b-5a25-445f-abab-a9e6942d146c</vt:lpwstr>
  </property>
</Properties>
</file>