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415" windowHeight="5880" activeTab="0"/>
  </bookViews>
  <sheets>
    <sheet name="2015 ENG" sheetId="1" r:id="rId1"/>
  </sheets>
  <definedNames>
    <definedName name="_xlnm.Print_Area" localSheetId="0">'2015 ENG'!$A$1:$H$107</definedName>
  </definedNames>
  <calcPr fullCalcOnLoad="1"/>
</workbook>
</file>

<file path=xl/sharedStrings.xml><?xml version="1.0" encoding="utf-8"?>
<sst xmlns="http://schemas.openxmlformats.org/spreadsheetml/2006/main" count="120" uniqueCount="114">
  <si>
    <t xml:space="preserve"> </t>
  </si>
  <si>
    <t>TOTAL</t>
  </si>
  <si>
    <t xml:space="preserve">                                            </t>
  </si>
  <si>
    <t xml:space="preserve">Subtotal </t>
  </si>
  <si>
    <t>Non-Latin Caribbean</t>
  </si>
  <si>
    <t>Dominica</t>
  </si>
  <si>
    <t>Saint Lucia</t>
  </si>
  <si>
    <t xml:space="preserve">Country/Territory </t>
  </si>
  <si>
    <t>Saint Kitts and Nevis</t>
  </si>
  <si>
    <t>Saint Vincent and the Grenadines</t>
  </si>
  <si>
    <t>Confirmed</t>
  </si>
  <si>
    <t xml:space="preserve">Suspected </t>
  </si>
  <si>
    <t>Chile</t>
  </si>
  <si>
    <t xml:space="preserve">Bermuda </t>
  </si>
  <si>
    <t xml:space="preserve">Imported cases </t>
  </si>
  <si>
    <t>Turks and Caicos Islands</t>
  </si>
  <si>
    <t xml:space="preserve">Montserrat </t>
  </si>
  <si>
    <t>Costa Rica</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</si>
  <si>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</si>
  <si>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</si>
  <si>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</si>
  <si>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</si>
  <si>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</si>
  <si>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</si>
  <si>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</si>
  <si>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</si>
  <si>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</si>
  <si>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</si>
  <si>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</si>
  <si>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</si>
  <si>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</si>
  <si>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</si>
  <si>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</si>
  <si>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</si>
  <si>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</si>
  <si>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</si>
  <si>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</si>
  <si>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</si>
  <si>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</si>
  <si>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</si>
  <si>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</si>
  <si>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</si>
  <si>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</si>
  <si>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</si>
  <si>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</si>
  <si>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</si>
  <si>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</si>
  <si>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</si>
  <si>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</si>
  <si>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</si>
  <si>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</si>
  <si>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</si>
  <si>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</si>
  <si>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</si>
  <si>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Central American Isthmus</t>
  </si>
  <si>
    <r>
      <rPr>
        <b/>
        <u val="single"/>
        <sz val="10"/>
        <rFont val="Segoe UI"/>
        <family val="2"/>
      </rPr>
      <t xml:space="preserve">Report Production: </t>
    </r>
    <r>
      <rPr>
        <sz val="10"/>
        <rFont val="Segoe UI"/>
        <family val="2"/>
      </rPr>
      <t>PAHO/WHO PHE/HIM/DVA</t>
    </r>
  </si>
  <si>
    <t>El Salvador</t>
  </si>
  <si>
    <t>Panama</t>
  </si>
  <si>
    <t>Puerto Rico</t>
  </si>
  <si>
    <t>Bolivia (Plurinational State of)</t>
  </si>
  <si>
    <t>Venezuela (Bolivarian Republic of)</t>
  </si>
  <si>
    <t>Aruba</t>
  </si>
  <si>
    <t>Grenada</t>
  </si>
  <si>
    <t>Jamaica</t>
  </si>
  <si>
    <t>Sint Maarten (Dutch part)</t>
  </si>
  <si>
    <t>Virgin Islands (US)</t>
  </si>
  <si>
    <t xml:space="preserve">    Data as of 31 August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</si>
  <si>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31 August 2017. Washington, D.C.: PAHO/WHO; 2017; </t>
    </r>
    <r>
      <rPr>
        <b/>
        <sz val="10"/>
        <rFont val="Segoe UI"/>
        <family val="2"/>
      </rPr>
      <t>Pan American Health Organization • www.paho.org • © PAHO/WHO, 2017</t>
    </r>
  </si>
  <si>
    <t>Mexico</t>
  </si>
  <si>
    <t>Belize</t>
  </si>
  <si>
    <r>
      <t>Guatemala</t>
    </r>
    <r>
      <rPr>
        <b/>
        <vertAlign val="superscript"/>
        <sz val="10"/>
        <rFont val="Segoe UI"/>
        <family val="2"/>
      </rPr>
      <t>2</t>
    </r>
  </si>
  <si>
    <r>
      <rPr>
        <vertAlign val="superscript"/>
        <sz val="10"/>
        <rFont val="Segoe UI"/>
        <family val="2"/>
      </rPr>
      <t xml:space="preserve">2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</si>
  <si>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t>Honduras</t>
    </r>
    <r>
      <rPr>
        <b/>
        <vertAlign val="superscript"/>
        <sz val="10"/>
        <rFont val="Segoe UI"/>
        <family val="2"/>
      </rPr>
      <t>3</t>
    </r>
  </si>
  <si>
    <r>
      <t>Dominican Republic</t>
    </r>
    <r>
      <rPr>
        <b/>
        <vertAlign val="superscript"/>
        <sz val="10"/>
        <rFont val="Segoe UI"/>
        <family val="2"/>
      </rPr>
      <t>4</t>
    </r>
  </si>
  <si>
    <t>Colombia</t>
  </si>
  <si>
    <t>Peru</t>
  </si>
  <si>
    <t>Paraguay</t>
  </si>
  <si>
    <r>
      <rPr>
        <vertAlign val="superscript"/>
        <sz val="10"/>
        <color indexed="8"/>
        <rFont val="Segoe UI"/>
        <family val="2"/>
      </rPr>
      <t xml:space="preserve">1 </t>
    </r>
    <r>
      <rPr>
        <sz val="10"/>
        <color indexed="8"/>
        <rFont val="Segoe UI"/>
        <family val="2"/>
      </rPr>
      <t>In addition to the 224 reported cases acquired through presumed local mosquito-borne transmission,</t>
    </r>
    <r>
      <rPr>
        <vertAlign val="superscript"/>
        <sz val="10"/>
        <color indexed="8"/>
        <rFont val="Segoe UI"/>
        <family val="2"/>
      </rPr>
      <t xml:space="preserve"> </t>
    </r>
    <r>
      <rPr>
        <sz val="10"/>
        <color indexed="8"/>
        <rFont val="Segoe UI"/>
        <family val="2"/>
      </rPr>
      <t>49 cases were acquired through other routes, including sexual transmission (N=47), laboratory transmission (N=1), and person-to-person transmission through an unknown route (N=1). As of 22 August 2017, 8 pregnancy losses with birth defects have been reported.  Available at: http://www.cdc.gov/zika/geo/united-states.html</t>
    </r>
  </si>
  <si>
    <r>
      <rPr>
        <vertAlign val="superscript"/>
        <sz val="10"/>
        <rFont val="Segoe UI"/>
        <family val="2"/>
      </rPr>
      <t>3</t>
    </r>
    <r>
      <rPr>
        <sz val="10"/>
        <rFont val="Segoe UI"/>
        <family val="2"/>
      </rPr>
      <t xml:space="preserve"> On 30 August 2017, the Honduras Ministry of Health reported 10 confirmed and 379 suspected cases of Zika (EW 1 of 2017 and EW 33 of 2017), corresponding to a cumulative total of 308 confirmed and 32,385 suspected cases  (EW 49 of 2015 to EW 33 of 2017). In addition, the Honduras Ministry of Health reported 6 cases of confirmed congenital syndrome associated with Zika virus infection (EW 1 of 2017 and EW 33 of 2017), corresponding to a cumulative total of 8 confirmed cases (EW 1 of 2016 to EW 33 of 2017)</t>
    </r>
  </si>
  <si>
    <r>
      <rPr>
        <vertAlign val="superscript"/>
        <sz val="10"/>
        <rFont val="Segoe UI"/>
        <family val="2"/>
      </rPr>
      <t xml:space="preserve">4 </t>
    </r>
    <r>
      <rPr>
        <sz val="10"/>
        <rFont val="Segoe UI"/>
        <family val="2"/>
      </rPr>
      <t>The difference between the number of reported confirmed cases of Zika from 10 August 2017 (345 cases) to 21 August 2017 (335 cases) is due to retrospective adjustment of data by the Dominican Republic Ministry of Public Health and Social Assistance. The difference between the number of reported cases of confirmed congenital syndrome associated with Zika virus infection from 10 August 2017 (93 cases) to 21 August 2017 (85 cases) is due to a change in the criteria for the case definition of microcephaly by the Dominican Republic Ministry of Public Health and Social Assistance, which resulted in the retrospective re-classification of cases.</t>
    </r>
  </si>
  <si>
    <r>
      <t>French Guiana</t>
    </r>
    <r>
      <rPr>
        <b/>
        <vertAlign val="superscript"/>
        <sz val="10"/>
        <rFont val="Segoe UI"/>
        <family val="2"/>
      </rPr>
      <t>5,6</t>
    </r>
  </si>
  <si>
    <r>
      <t>Saint Barthelemy</t>
    </r>
    <r>
      <rPr>
        <b/>
        <vertAlign val="superscript"/>
        <sz val="10"/>
        <rFont val="Segoe UI"/>
        <family val="2"/>
      </rPr>
      <t>5</t>
    </r>
  </si>
  <si>
    <r>
      <t>Saint Martin</t>
    </r>
    <r>
      <rPr>
        <b/>
        <vertAlign val="superscript"/>
        <sz val="10"/>
        <rFont val="Segoe UI"/>
        <family val="2"/>
      </rPr>
      <t>5,9</t>
    </r>
  </si>
  <si>
    <r>
      <t>Haiti</t>
    </r>
    <r>
      <rPr>
        <b/>
        <vertAlign val="superscript"/>
        <sz val="10"/>
        <rFont val="Segoe UI"/>
        <family val="2"/>
      </rPr>
      <t>10</t>
    </r>
  </si>
  <si>
    <r>
      <t>Ecuador</t>
    </r>
    <r>
      <rPr>
        <b/>
        <vertAlign val="superscript"/>
        <sz val="10"/>
        <rFont val="Segoe UI"/>
        <family val="2"/>
      </rPr>
      <t>11</t>
    </r>
  </si>
  <si>
    <r>
      <t>Brazil</t>
    </r>
    <r>
      <rPr>
        <b/>
        <vertAlign val="superscript"/>
        <sz val="10"/>
        <rFont val="Segoe UI"/>
        <family val="2"/>
      </rPr>
      <t>12</t>
    </r>
  </si>
  <si>
    <r>
      <t>Argentina</t>
    </r>
    <r>
      <rPr>
        <b/>
        <vertAlign val="superscript"/>
        <sz val="10"/>
        <rFont val="Segoe UI"/>
        <family val="2"/>
      </rPr>
      <t>13</t>
    </r>
  </si>
  <si>
    <r>
      <t>Antigua and Barbuda</t>
    </r>
    <r>
      <rPr>
        <b/>
        <vertAlign val="superscript"/>
        <sz val="10"/>
        <rFont val="Segoe UI"/>
        <family val="2"/>
      </rPr>
      <t>14</t>
    </r>
  </si>
  <si>
    <r>
      <t>Bahamas</t>
    </r>
    <r>
      <rPr>
        <b/>
        <vertAlign val="superscript"/>
        <sz val="10"/>
        <rFont val="Segoe UI"/>
        <family val="2"/>
      </rPr>
      <t>15</t>
    </r>
  </si>
  <si>
    <r>
      <t>Barbados</t>
    </r>
    <r>
      <rPr>
        <b/>
        <vertAlign val="superscript"/>
        <sz val="10"/>
        <rFont val="Segoe UI"/>
        <family val="2"/>
      </rPr>
      <t>16</t>
    </r>
  </si>
  <si>
    <r>
      <t>Bonaire, St Eustatius and Saba</t>
    </r>
    <r>
      <rPr>
        <b/>
        <vertAlign val="superscript"/>
        <sz val="10"/>
        <rFont val="Segoe UI"/>
        <family val="2"/>
      </rPr>
      <t>17</t>
    </r>
  </si>
  <si>
    <r>
      <t>Cayman Islands</t>
    </r>
    <r>
      <rPr>
        <b/>
        <vertAlign val="superscript"/>
        <sz val="10"/>
        <rFont val="Segoe UI"/>
        <family val="2"/>
      </rPr>
      <t>18</t>
    </r>
  </si>
  <si>
    <r>
      <t>Curacao</t>
    </r>
    <r>
      <rPr>
        <b/>
        <vertAlign val="superscript"/>
        <sz val="10"/>
        <rFont val="Segoe UI"/>
        <family val="2"/>
      </rPr>
      <t>19</t>
    </r>
  </si>
  <si>
    <r>
      <t>Guyana</t>
    </r>
    <r>
      <rPr>
        <b/>
        <vertAlign val="superscript"/>
        <sz val="10"/>
        <rFont val="Segoe UI"/>
        <family val="2"/>
      </rPr>
      <t>20</t>
    </r>
  </si>
  <si>
    <r>
      <t>Trinidad and Tobago</t>
    </r>
    <r>
      <rPr>
        <b/>
        <vertAlign val="superscript"/>
        <sz val="10"/>
        <rFont val="Segoe UI"/>
        <family val="2"/>
      </rPr>
      <t>21</t>
    </r>
  </si>
  <si>
    <r>
      <rPr>
        <vertAlign val="superscript"/>
        <sz val="10"/>
        <rFont val="Segoe UI"/>
        <family val="2"/>
      </rPr>
      <t>5</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</si>
  <si>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6</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</si>
  <si>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7</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</si>
  <si>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8</t>
    </r>
    <r>
      <rPr>
        <sz val="10"/>
        <rFont val="Segoe UI"/>
        <family val="2"/>
      </rPr>
      <t xml:space="preserve"> In addition, on 4 August 2017, the number of reported fetuses with cerebral malformations of mothers infected with Zika went from 22 to 21, based on the Santé publique France modification.</t>
    </r>
  </si>
  <si>
    <r>
      <rPr>
        <vertAlign val="superscript"/>
        <sz val="10"/>
        <rFont val="Segoe UI"/>
        <family val="2"/>
      </rPr>
      <t>9</t>
    </r>
    <r>
      <rPr>
        <sz val="10"/>
        <rFont val="Segoe UI"/>
        <family val="2"/>
      </rPr>
      <t xml:space="preserve"> The case reported by Santé publique France corresponds to a fetus with cerebral malformation of mothers infected with Zika.</t>
    </r>
  </si>
  <si>
    <r>
      <rPr>
        <vertAlign val="superscript"/>
        <sz val="10"/>
        <color indexed="8"/>
        <rFont val="Segoe UI"/>
        <family val="2"/>
      </rPr>
      <t>10</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</si>
  <si>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r>
      <rPr>
        <vertAlign val="superscript"/>
        <sz val="10"/>
        <color indexed="8"/>
        <rFont val="Segoe UI"/>
        <family val="2"/>
      </rPr>
      <t>11</t>
    </r>
    <r>
      <rPr>
        <sz val="10"/>
        <color indexed="8"/>
        <rFont val="Segoe UI"/>
        <family val="2"/>
      </rPr>
      <t xml:space="preserve"> In the previous Zika update published by the Ecuador Ministry of Public Health on 19 July 2017, a total of 3,842 suspected and 2,214 confirmed cases were notified to PAHO/WHO (EW 52 of 2015 to EW 28 of 2017). On 21 August 2017, the Ecuador Ministry of Public Health notified PAHO/WHO of 3,753 suspected cases and 3,058 confirmed cases distributed between EW 52 of 2015 and EW 31 of 2017, of which 1,058 suspected cases and 2,178 confirmed cases correspond to new cases notified between EW 1 and EW 31 of 2017. </t>
    </r>
  </si>
  <si>
    <r>
      <rPr>
        <vertAlign val="superscript"/>
        <sz val="10"/>
        <rFont val="Segoe UI"/>
        <family val="2"/>
      </rPr>
      <t>13</t>
    </r>
    <r>
      <rPr>
        <sz val="10"/>
        <rFont val="Segoe UI"/>
        <family val="2"/>
      </rPr>
      <t xml:space="preserve"> On 28 August 2017, the Argentina Ministry of Health notified PAHO/WHO of 539 suspected and 276 confirmed cases of Zika, distributed between EW 1 of 2016 and EW 32 of 2017, of which 435 suspected and 250 confirmed cases of Zika correspond to new cases notified between EW 1 and EW 32 of 2017. Within the framework of the integrated surveillance of arboviruses, 250 cases tested positive for Zika in areas without circulation of other flaviviruses.</t>
    </r>
  </si>
  <si>
    <r>
      <t xml:space="preserve">14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</si>
  <si>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15</t>
    </r>
    <r>
      <rPr>
        <sz val="10"/>
        <rFont val="Segoe UI"/>
        <family val="2"/>
      </rPr>
      <t xml:space="preserve"> In the previous Zika update from the Bahamas Ministry of Health on 19 June 2017, a total of 440 suspected and 25 confirmed cases of Zika were notified to PAHO / WHO (EW 1 of 2016 to EW 52 of 2016). On 23 August 2017, the Bahamas Ministry of Health reported 91 additional suspected cases (EW 1 of 2017 to EW 30 of 2017), resulting in a cumulative total of 531 suspected and 25 confirmed cases of Zika distributed between EW 1 of 2016 and EW 30 of 2017. </t>
    </r>
  </si>
  <si>
    <r>
      <rPr>
        <vertAlign val="superscript"/>
        <sz val="10"/>
        <rFont val="Segoe UI"/>
        <family val="2"/>
      </rPr>
      <t>16</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occured in 2015, 144 in 2016 and 3 in 2017. </t>
    </r>
  </si>
  <si>
    <r>
      <rPr>
        <vertAlign val="superscript"/>
        <sz val="10"/>
        <color indexed="8"/>
        <rFont val="Segoe UI"/>
        <family val="2"/>
      </rPr>
      <t>17</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</si>
  <si>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rPr>
        <vertAlign val="superscript"/>
        <sz val="10"/>
        <color indexed="8"/>
        <rFont val="Segoe UI"/>
        <family val="2"/>
      </rPr>
      <t>18</t>
    </r>
    <r>
      <rPr>
        <sz val="10"/>
        <color indexed="8"/>
        <rFont val="Segoe UI"/>
        <family val="2"/>
      </rPr>
      <t xml:space="preserve"> On 21 August 2017, Public Health England reported one confirmed and 20 suspected cases of Zika (EW 1 of 2017 and EW 32 of 2017), corresponding to a cumulative total of 31 confirmed and 237 suspected cases (EW 1 of 2016 to EW 32 of 2017). The single confirmed case of Zika notified in 2017 is an imported case.</t>
    </r>
  </si>
  <si>
    <r>
      <t xml:space="preserve">19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</si>
  <si>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20</t>
    </r>
    <r>
      <rPr>
        <sz val="10"/>
        <rFont val="Segoe UI"/>
        <family val="2"/>
      </rPr>
      <t xml:space="preserve"> The three cases of congenital syndrome associated with Zika virus infection were confirmed by the Guyana Ministry of Health on June 2017; these cases were detected between September and December 2016. </t>
    </r>
  </si>
  <si>
    <r>
      <t xml:space="preserve">21 </t>
    </r>
    <r>
      <rPr>
        <sz val="10"/>
        <rFont val="Segoe UI"/>
        <family val="2"/>
      </rPr>
      <t xml:space="preserve">In the previous Zika update from Trinidad and Tobago Ministry of Health on 29 May 2017, a total of 3 cases of confirmed congenital syndrome associated with Zika virus infection were notified to PAHO / WHO (EW 6 of 2016 to EW 21 of 2017). On 21 August 2017, Trinidad and Tobago Ministry of Health notified 17 cases of confirmed congenital syndrome associated with Zika virus infection distributed between EW 32 of 2015 and EW 33 of 2017, of which 10 correspond to new cases notified between EW 1 and EW 33 of 2017. </t>
    </r>
  </si>
  <si>
    <r>
      <t xml:space="preserve">12 </t>
    </r>
    <r>
      <rPr>
        <sz val="10"/>
        <rFont val="Segoe UI"/>
        <family val="2"/>
      </rPr>
      <t>Brazil Ministry of Health case definition for confirmed cases of congenital syndrome associated with Zika virus infection includes confirmed and probable cases per PAHO's case definition. As of EW 22 of 2017, 928 cases were confirmed for Zika virus by laboratory criteria.</t>
    </r>
  </si>
  <si>
    <r>
      <t>Guadeloupe</t>
    </r>
    <r>
      <rPr>
        <b/>
        <vertAlign val="superscript"/>
        <sz val="10"/>
        <rFont val="Segoe UI"/>
        <family val="2"/>
      </rPr>
      <t>5,7</t>
    </r>
  </si>
  <si>
    <r>
      <t>Martinique</t>
    </r>
    <r>
      <rPr>
        <b/>
        <vertAlign val="superscript"/>
        <sz val="10"/>
        <rFont val="Segoe UI"/>
        <family val="2"/>
      </rPr>
      <t>5,8</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</si>
</sst>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74">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16" fillId="10" borderId="0" applyNumberFormat="0" applyBorder="0" applyAlignment="0" applyProtection="0"/>
    <xf numFmtId="0" fontId="5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1"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2"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2" fillId="0" borderId="0" applyBorder="0" applyProtection="0">
      <alignment/>
    </xf>
    <xf numFmtId="179" fontId="0" fillId="0" borderId="0" applyFont="0" applyFill="0" applyBorder="0" applyAlignment="0" applyProtection="0"/>
    <xf numFmtId="43" fontId="4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9" borderId="0" applyNumberFormat="0" applyBorder="0" applyAlignment="0" applyProtection="0"/>
    <xf numFmtId="0" fontId="60" fillId="50" borderId="1" applyNumberFormat="0" applyAlignment="0" applyProtection="0"/>
    <xf numFmtId="0" fontId="61" fillId="0" borderId="9"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5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67" fillId="0" borderId="0" applyNumberFormat="0" applyFill="0" applyBorder="0" applyAlignment="0" applyProtection="0"/>
  </cellStyleXfs>
  <cellXfs count="198">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9" fillId="57" borderId="21" xfId="64" applyNumberFormat="1" applyFont="1" applyFill="1" applyBorder="1" applyAlignment="1">
      <alignment horizontal="left" vertical="center"/>
    </xf>
    <xf numFmtId="0" fontId="68" fillId="57" borderId="22" xfId="0" applyFont="1" applyFill="1" applyBorder="1" applyAlignment="1">
      <alignment horizontal="left" vertical="center"/>
    </xf>
    <xf numFmtId="3" fontId="69" fillId="57" borderId="23" xfId="64" applyNumberFormat="1" applyFont="1" applyFill="1" applyBorder="1" applyAlignment="1">
      <alignment horizontal="lef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0" fontId="68" fillId="58" borderId="22" xfId="0" applyFont="1" applyFill="1" applyBorder="1" applyAlignment="1">
      <alignment horizontal="left" vertical="center"/>
    </xf>
    <xf numFmtId="2" fontId="68" fillId="55" borderId="19" xfId="0"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2" fontId="6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8" fillId="57" borderId="28" xfId="0" applyFont="1" applyFill="1" applyBorder="1" applyAlignment="1">
      <alignment horizontal="left" vertical="center"/>
    </xf>
    <xf numFmtId="3" fontId="69" fillId="57" borderId="29" xfId="64" applyNumberFormat="1" applyFont="1" applyFill="1" applyBorder="1" applyAlignment="1">
      <alignment horizontal="left" vertical="center"/>
    </xf>
    <xf numFmtId="4" fontId="69" fillId="57" borderId="29" xfId="64" applyNumberFormat="1" applyFont="1" applyFill="1" applyBorder="1" applyAlignment="1">
      <alignment horizontal="left" vertical="center"/>
    </xf>
    <xf numFmtId="3" fontId="69" fillId="57" borderId="30" xfId="64" applyNumberFormat="1" applyFont="1" applyFill="1" applyBorder="1" applyAlignment="1">
      <alignment horizontal="left" vertical="center"/>
    </xf>
    <xf numFmtId="3" fontId="6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0" fillId="55" borderId="0" xfId="0" applyFont="1" applyFill="1" applyBorder="1" applyAlignment="1">
      <alignment horizontal="center"/>
    </xf>
    <xf numFmtId="0" fontId="71" fillId="55" borderId="0" xfId="0" applyFont="1" applyFill="1" applyBorder="1" applyAlignment="1">
      <alignment horizontal="center"/>
    </xf>
    <xf numFmtId="0" fontId="71" fillId="55" borderId="0" xfId="0" applyFont="1" applyFill="1" applyBorder="1" applyAlignment="1">
      <alignment horizontal="center" wrapText="1"/>
    </xf>
    <xf numFmtId="0" fontId="4" fillId="55" borderId="0" xfId="0" applyFont="1" applyFill="1" applyBorder="1" applyAlignment="1">
      <alignment/>
    </xf>
    <xf numFmtId="0" fontId="7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68" fillId="61" borderId="35" xfId="0" applyFont="1" applyFill="1" applyBorder="1" applyAlignment="1">
      <alignment horizontal="center" vertical="top"/>
    </xf>
    <xf numFmtId="0" fontId="68" fillId="61" borderId="36" xfId="0" applyFont="1" applyFill="1" applyBorder="1" applyAlignment="1">
      <alignment horizontal="center" vertical="top"/>
    </xf>
    <xf numFmtId="3" fontId="69" fillId="61" borderId="35" xfId="64" applyNumberFormat="1" applyFont="1" applyFill="1" applyBorder="1" applyAlignment="1">
      <alignment horizontal="left" vertical="center"/>
    </xf>
    <xf numFmtId="3" fontId="69"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9" fillId="61" borderId="35" xfId="64" applyNumberFormat="1" applyFont="1" applyFill="1" applyBorder="1" applyAlignment="1">
      <alignment horizontal="center" vertical="center"/>
    </xf>
    <xf numFmtId="3" fontId="69"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68" fillId="60" borderId="31" xfId="0" applyFont="1" applyFill="1" applyBorder="1" applyAlignment="1">
      <alignment horizontal="center" vertical="center"/>
    </xf>
    <xf numFmtId="0" fontId="2" fillId="55" borderId="37" xfId="0" applyFont="1" applyFill="1" applyBorder="1" applyAlignment="1">
      <alignment horizontal="center"/>
    </xf>
    <xf numFmtId="0" fontId="3" fillId="55" borderId="37" xfId="0" applyFont="1" applyFill="1" applyBorder="1" applyAlignment="1">
      <alignment/>
    </xf>
    <xf numFmtId="0" fontId="68" fillId="62" borderId="38" xfId="0" applyFont="1" applyFill="1" applyBorder="1" applyAlignment="1">
      <alignment horizontal="center"/>
    </xf>
    <xf numFmtId="0" fontId="68" fillId="60" borderId="39" xfId="0" applyFont="1" applyFill="1" applyBorder="1" applyAlignment="1">
      <alignment horizontal="center" vertical="top"/>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0"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0" fontId="7" fillId="0" borderId="49" xfId="0" applyFont="1" applyFill="1" applyBorder="1" applyAlignment="1">
      <alignment/>
    </xf>
    <xf numFmtId="0" fontId="7" fillId="0" borderId="49" xfId="0" applyFont="1" applyFill="1" applyBorder="1" applyAlignment="1">
      <alignment horizontal="left"/>
    </xf>
    <xf numFmtId="0" fontId="7" fillId="0" borderId="50" xfId="0" applyFont="1" applyFill="1" applyBorder="1" applyAlignment="1">
      <alignment/>
    </xf>
    <xf numFmtId="3" fontId="9" fillId="0" borderId="51" xfId="64" applyNumberFormat="1" applyFont="1" applyFill="1" applyBorder="1" applyAlignment="1">
      <alignment horizontal="center" vertical="center"/>
    </xf>
    <xf numFmtId="0" fontId="7" fillId="0" borderId="52" xfId="0" applyFont="1" applyFill="1" applyBorder="1" applyAlignment="1">
      <alignment/>
    </xf>
    <xf numFmtId="3" fontId="9" fillId="0" borderId="53"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4" xfId="64" applyNumberFormat="1" applyFont="1" applyFill="1" applyBorder="1" applyAlignment="1">
      <alignment horizontal="center" vertical="center"/>
    </xf>
    <xf numFmtId="2"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0" fontId="9" fillId="0" borderId="40" xfId="0"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Border="1" applyAlignment="1">
      <alignment horizontal="left" vertical="top"/>
    </xf>
    <xf numFmtId="3" fontId="9" fillId="0" borderId="40" xfId="0" applyNumberFormat="1" applyFont="1" applyFill="1" applyBorder="1" applyAlignment="1">
      <alignment horizontal="center" vertical="center"/>
    </xf>
    <xf numFmtId="3" fontId="9" fillId="0" borderId="35" xfId="67" applyNumberFormat="1" applyFont="1" applyFill="1" applyBorder="1" applyAlignment="1">
      <alignment horizontal="center" vertical="center"/>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top"/>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32" fillId="0" borderId="37" xfId="0" applyFont="1" applyFill="1" applyBorder="1" applyAlignment="1">
      <alignment horizontal="left" vertical="top" wrapText="1"/>
    </xf>
    <xf numFmtId="0" fontId="73" fillId="0" borderId="0" xfId="0" applyFont="1" applyFill="1" applyBorder="1" applyAlignment="1">
      <alignment horizontal="left" vertical="top" wrapText="1"/>
    </xf>
    <xf numFmtId="0" fontId="73" fillId="0" borderId="64"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37" xfId="0" applyFont="1" applyBorder="1" applyAlignment="1">
      <alignment horizontal="left" vertical="top" wrapText="1"/>
    </xf>
    <xf numFmtId="0" fontId="28" fillId="0" borderId="0" xfId="0" applyFont="1" applyBorder="1" applyAlignment="1">
      <alignment horizontal="left" vertical="top" wrapText="1"/>
    </xf>
    <xf numFmtId="0" fontId="28" fillId="0" borderId="64" xfId="0" applyFont="1" applyBorder="1" applyAlignment="1">
      <alignment horizontal="left" vertical="top"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2" fillId="0" borderId="0" xfId="0" applyFont="1" applyFill="1" applyBorder="1" applyAlignment="1">
      <alignment horizontal="left" vertical="top" wrapText="1"/>
    </xf>
    <xf numFmtId="0" fontId="32" fillId="0" borderId="64" xfId="0" applyFont="1" applyFill="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64" xfId="0" applyFont="1" applyBorder="1" applyAlignment="1">
      <alignment horizontal="left" vertical="top" wrapText="1"/>
    </xf>
    <xf numFmtId="0" fontId="28" fillId="0" borderId="0" xfId="0" applyFont="1" applyFill="1" applyBorder="1" applyAlignment="1">
      <alignment horizontal="left" vertical="top" wrapText="1"/>
    </xf>
    <xf numFmtId="0" fontId="28" fillId="0" borderId="64" xfId="0" applyFont="1" applyFill="1" applyBorder="1" applyAlignment="1">
      <alignment horizontal="left" vertical="top" wrapText="1"/>
    </xf>
    <xf numFmtId="0" fontId="72" fillId="55" borderId="67" xfId="0" applyFont="1" applyFill="1" applyBorder="1" applyAlignment="1">
      <alignment horizontal="center"/>
    </xf>
    <xf numFmtId="0" fontId="72" fillId="55" borderId="24" xfId="0" applyFont="1" applyFill="1" applyBorder="1" applyAlignment="1">
      <alignment horizontal="center"/>
    </xf>
    <xf numFmtId="0" fontId="72" fillId="55" borderId="55" xfId="0" applyFont="1" applyFill="1" applyBorder="1" applyAlignment="1">
      <alignment horizontal="center"/>
    </xf>
    <xf numFmtId="0" fontId="70" fillId="55" borderId="0" xfId="0" applyFont="1" applyFill="1" applyBorder="1" applyAlignment="1">
      <alignment horizontal="center"/>
    </xf>
    <xf numFmtId="0" fontId="70" fillId="55" borderId="64" xfId="0" applyFont="1" applyFill="1" applyBorder="1" applyAlignment="1">
      <alignment horizontal="center"/>
    </xf>
    <xf numFmtId="0" fontId="71" fillId="55" borderId="0" xfId="0" applyFont="1" applyFill="1" applyBorder="1" applyAlignment="1">
      <alignment horizontal="center"/>
    </xf>
    <xf numFmtId="0" fontId="71" fillId="55" borderId="64" xfId="0" applyFont="1" applyFill="1" applyBorder="1" applyAlignment="1">
      <alignment horizontal="center"/>
    </xf>
    <xf numFmtId="0" fontId="71" fillId="55" borderId="0" xfId="0" applyFont="1" applyFill="1" applyBorder="1" applyAlignment="1">
      <alignment horizontal="center" wrapText="1"/>
    </xf>
    <xf numFmtId="0" fontId="71" fillId="55" borderId="64" xfId="0" applyFont="1" applyFill="1" applyBorder="1" applyAlignment="1">
      <alignment horizontal="center" wrapText="1"/>
    </xf>
    <xf numFmtId="0" fontId="9" fillId="0" borderId="0" xfId="0" applyFont="1" applyFill="1" applyBorder="1" applyAlignment="1">
      <alignment horizontal="left" wrapText="1"/>
    </xf>
    <xf numFmtId="0" fontId="68" fillId="62" borderId="36" xfId="0" applyFont="1" applyFill="1" applyBorder="1" applyAlignment="1">
      <alignment horizontal="center"/>
    </xf>
    <xf numFmtId="0" fontId="11" fillId="0" borderId="67" xfId="0" applyFont="1" applyFill="1" applyBorder="1" applyAlignment="1">
      <alignment horizontal="left" vertical="top"/>
    </xf>
    <xf numFmtId="0" fontId="11" fillId="0" borderId="24" xfId="0" applyFont="1" applyFill="1" applyBorder="1" applyAlignment="1">
      <alignment horizontal="left" vertical="top"/>
    </xf>
    <xf numFmtId="0" fontId="11" fillId="0" borderId="55" xfId="0" applyFont="1" applyFill="1" applyBorder="1" applyAlignment="1">
      <alignment horizontal="left" vertical="top"/>
    </xf>
    <xf numFmtId="0" fontId="11" fillId="0" borderId="3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4" xfId="0" applyFont="1" applyFill="1" applyBorder="1" applyAlignment="1">
      <alignment horizontal="left" vertical="top" wrapText="1"/>
    </xf>
    <xf numFmtId="0" fontId="68" fillId="60" borderId="68" xfId="0" applyFont="1" applyFill="1" applyBorder="1" applyAlignment="1">
      <alignment horizontal="center" vertical="center" wrapText="1"/>
    </xf>
    <xf numFmtId="0" fontId="68" fillId="60" borderId="69" xfId="0" applyFont="1" applyFill="1" applyBorder="1" applyAlignment="1">
      <alignment horizontal="center" vertical="center" wrapText="1"/>
    </xf>
    <xf numFmtId="0" fontId="68" fillId="60" borderId="70" xfId="0" applyFont="1" applyFill="1" applyBorder="1" applyAlignment="1">
      <alignment horizontal="center" vertical="center"/>
    </xf>
    <xf numFmtId="0" fontId="68" fillId="60" borderId="31" xfId="0" applyFont="1" applyFill="1" applyBorder="1" applyAlignment="1">
      <alignment horizontal="center" vertical="center"/>
    </xf>
    <xf numFmtId="0" fontId="68" fillId="62" borderId="35" xfId="0" applyFont="1" applyFill="1" applyBorder="1" applyAlignment="1">
      <alignment horizontal="center"/>
    </xf>
    <xf numFmtId="14" fontId="4" fillId="55" borderId="37"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4" xfId="0" applyFont="1" applyFill="1" applyBorder="1" applyAlignment="1">
      <alignment/>
    </xf>
    <xf numFmtId="0" fontId="68" fillId="60" borderId="31" xfId="0" applyFont="1" applyFill="1" applyBorder="1" applyAlignment="1">
      <alignment horizontal="center" vertical="center" wrapText="1"/>
    </xf>
    <xf numFmtId="0" fontId="9" fillId="0" borderId="37" xfId="0" applyFont="1" applyFill="1" applyBorder="1" applyAlignment="1">
      <alignment horizontal="left" wrapText="1"/>
    </xf>
    <xf numFmtId="0" fontId="9" fillId="0" borderId="64" xfId="0" applyFont="1" applyFill="1" applyBorder="1" applyAlignment="1">
      <alignment horizontal="left" wrapText="1"/>
    </xf>
    <xf numFmtId="0" fontId="9" fillId="0" borderId="0" xfId="0" applyFont="1" applyFill="1" applyBorder="1" applyAlignment="1">
      <alignment wrapText="1"/>
    </xf>
    <xf numFmtId="3" fontId="9" fillId="0" borderId="54" xfId="64" applyNumberFormat="1" applyFont="1" applyFill="1" applyBorder="1" applyAlignment="1">
      <alignment horizontal="center" vertic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3858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W111"/>
  <sheetViews>
    <sheetView tabSelected="1" zoomScale="80" zoomScaleNormal="80" zoomScaleSheetLayoutView="80" zoomScalePageLayoutView="85" workbookViewId="0" topLeftCell="A1">
      <selection activeCell="E14" sqref="E14"/>
    </sheetView>
  </sheetViews>
  <sheetFormatPr defaultColWidth="11.421875" defaultRowHeight="12.75"/>
  <cols>
    <col min="1" max="1" width="41.421875" style="1" customWidth="1"/>
    <col min="2" max="2" width="30.140625" style="1" customWidth="1"/>
    <col min="3" max="3" width="24.28125" style="5" customWidth="1"/>
    <col min="4" max="4" width="23.140625" style="5" customWidth="1"/>
    <col min="5" max="6" width="23.140625" style="3" customWidth="1"/>
    <col min="7" max="7" width="28.140625" style="3" customWidth="1"/>
    <col min="8" max="8" width="23.140625" style="1" customWidth="1"/>
    <col min="9" max="10" width="11.7109375" style="1" hidden="1" customWidth="1"/>
    <col min="11" max="11" width="2.00390625" style="1" hidden="1" customWidth="1"/>
    <col min="12" max="12" width="1.28515625" style="1" hidden="1" customWidth="1"/>
    <col min="13" max="76" width="11.421875" style="6" customWidth="1"/>
    <col min="77" max="16384" width="11.421875" style="1" customWidth="1"/>
  </cols>
  <sheetData>
    <row r="1" spans="1:12" ht="18.75" customHeight="1">
      <c r="A1" s="167"/>
      <c r="B1" s="168"/>
      <c r="C1" s="168"/>
      <c r="D1" s="168"/>
      <c r="E1" s="168"/>
      <c r="F1" s="168"/>
      <c r="G1" s="168"/>
      <c r="H1" s="169"/>
      <c r="I1" s="52"/>
      <c r="J1" s="52"/>
      <c r="K1" s="52"/>
      <c r="L1" s="52"/>
    </row>
    <row r="2" spans="1:12" ht="57.75" customHeight="1">
      <c r="A2" s="76"/>
      <c r="B2" s="174" t="s">
        <v>36</v>
      </c>
      <c r="C2" s="174"/>
      <c r="D2" s="174"/>
      <c r="E2" s="174"/>
      <c r="F2" s="174"/>
      <c r="G2" s="174"/>
      <c r="H2" s="175"/>
      <c r="I2" s="50"/>
      <c r="J2" s="50"/>
      <c r="K2" s="50"/>
      <c r="L2" s="50"/>
    </row>
    <row r="3" spans="1:12" ht="18.75" customHeight="1">
      <c r="A3" s="77" t="s">
        <v>0</v>
      </c>
      <c r="B3" s="172" t="s">
        <v>46</v>
      </c>
      <c r="C3" s="172"/>
      <c r="D3" s="172"/>
      <c r="E3" s="172"/>
      <c r="F3" s="172"/>
      <c r="G3" s="172"/>
      <c r="H3" s="173"/>
      <c r="I3" s="49"/>
      <c r="J3" s="49"/>
      <c r="K3" s="49"/>
      <c r="L3" s="49"/>
    </row>
    <row r="4" spans="1:12" ht="18.75" customHeight="1">
      <c r="A4" s="77"/>
      <c r="B4" s="172" t="s">
        <v>32</v>
      </c>
      <c r="C4" s="172"/>
      <c r="D4" s="172"/>
      <c r="E4" s="172"/>
      <c r="F4" s="172"/>
      <c r="G4" s="172"/>
      <c r="H4" s="173"/>
      <c r="I4" s="49"/>
      <c r="J4" s="49"/>
      <c r="K4" s="49"/>
      <c r="L4" s="49"/>
    </row>
    <row r="5" spans="1:12" ht="18.75" customHeight="1">
      <c r="A5" s="77"/>
      <c r="B5" s="170" t="s">
        <v>66</v>
      </c>
      <c r="C5" s="170"/>
      <c r="D5" s="170"/>
      <c r="E5" s="170"/>
      <c r="F5" s="170"/>
      <c r="G5" s="170"/>
      <c r="H5" s="171"/>
      <c r="I5" s="48"/>
      <c r="J5" s="48"/>
      <c r="K5" s="48"/>
      <c r="L5" s="48"/>
    </row>
    <row r="6" spans="1:12" ht="18.75" customHeight="1">
      <c r="A6" s="189" t="s">
        <v>2</v>
      </c>
      <c r="B6" s="190"/>
      <c r="C6" s="191"/>
      <c r="D6" s="191"/>
      <c r="E6" s="191"/>
      <c r="F6" s="191"/>
      <c r="G6" s="191"/>
      <c r="H6" s="192"/>
      <c r="I6" s="51"/>
      <c r="J6" s="51"/>
      <c r="K6" s="51"/>
      <c r="L6" s="51"/>
    </row>
    <row r="7" spans="1:12" ht="23.25" customHeight="1">
      <c r="A7" s="186" t="s">
        <v>7</v>
      </c>
      <c r="B7" s="187" t="s">
        <v>35</v>
      </c>
      <c r="C7" s="187"/>
      <c r="D7" s="193" t="s">
        <v>14</v>
      </c>
      <c r="E7" s="187" t="s">
        <v>26</v>
      </c>
      <c r="F7" s="193" t="s">
        <v>34</v>
      </c>
      <c r="G7" s="184" t="s">
        <v>50</v>
      </c>
      <c r="H7" s="78" t="s">
        <v>22</v>
      </c>
      <c r="I7" s="188" t="s">
        <v>40</v>
      </c>
      <c r="J7" s="177"/>
      <c r="K7" s="177" t="s">
        <v>41</v>
      </c>
      <c r="L7" s="177"/>
    </row>
    <row r="8" spans="1:12" ht="21.75" customHeight="1">
      <c r="A8" s="186"/>
      <c r="B8" s="75" t="s">
        <v>11</v>
      </c>
      <c r="C8" s="37" t="s">
        <v>10</v>
      </c>
      <c r="D8" s="193"/>
      <c r="E8" s="187"/>
      <c r="F8" s="193"/>
      <c r="G8" s="185"/>
      <c r="H8" s="79" t="s">
        <v>51</v>
      </c>
      <c r="I8" s="60" t="s">
        <v>38</v>
      </c>
      <c r="J8" s="61" t="s">
        <v>39</v>
      </c>
      <c r="K8" s="61" t="s">
        <v>43</v>
      </c>
      <c r="L8" s="61" t="s">
        <v>10</v>
      </c>
    </row>
    <row r="9" spans="1:12" ht="29.25" customHeight="1" thickBot="1">
      <c r="A9" s="33" t="s">
        <v>30</v>
      </c>
      <c r="B9" s="34"/>
      <c r="C9" s="34"/>
      <c r="D9" s="34"/>
      <c r="E9" s="35"/>
      <c r="F9" s="34"/>
      <c r="G9" s="45"/>
      <c r="H9" s="36"/>
      <c r="I9" s="62"/>
      <c r="J9" s="63"/>
      <c r="K9" s="63"/>
      <c r="L9" s="63"/>
    </row>
    <row r="10" spans="1:12" ht="15.75">
      <c r="A10" s="104" t="s">
        <v>13</v>
      </c>
      <c r="B10" s="87">
        <v>0</v>
      </c>
      <c r="C10" s="87">
        <v>0</v>
      </c>
      <c r="D10" s="87">
        <v>6</v>
      </c>
      <c r="E10" s="119">
        <f>(SUM(B10:C10)*100)/(H10)</f>
        <v>0</v>
      </c>
      <c r="F10" s="87">
        <v>0</v>
      </c>
      <c r="G10" s="103">
        <v>0</v>
      </c>
      <c r="H10" s="112">
        <v>71</v>
      </c>
      <c r="I10" s="64">
        <v>0</v>
      </c>
      <c r="J10" s="65">
        <v>0</v>
      </c>
      <c r="K10" s="65">
        <v>0</v>
      </c>
      <c r="L10" s="65">
        <v>0</v>
      </c>
    </row>
    <row r="11" spans="1:12" ht="15.75">
      <c r="A11" s="100" t="s">
        <v>44</v>
      </c>
      <c r="B11" s="88">
        <v>0</v>
      </c>
      <c r="C11" s="88">
        <v>0</v>
      </c>
      <c r="D11" s="88">
        <v>507</v>
      </c>
      <c r="E11" s="120">
        <f>(SUM(B11:C11)*100)/(H11)</f>
        <v>0</v>
      </c>
      <c r="F11" s="88">
        <v>0</v>
      </c>
      <c r="G11" s="91">
        <v>1</v>
      </c>
      <c r="H11" s="113">
        <v>36284</v>
      </c>
      <c r="I11" s="64">
        <v>0</v>
      </c>
      <c r="J11" s="65">
        <v>0</v>
      </c>
      <c r="K11" s="65">
        <v>0</v>
      </c>
      <c r="L11" s="65">
        <v>0</v>
      </c>
    </row>
    <row r="12" spans="1:12" ht="15" customHeight="1" thickBot="1">
      <c r="A12" s="102" t="s">
        <v>45</v>
      </c>
      <c r="B12" s="89">
        <v>0</v>
      </c>
      <c r="C12" s="89">
        <v>224</v>
      </c>
      <c r="D12" s="89">
        <v>5162</v>
      </c>
      <c r="E12" s="121">
        <f>(SUM(B12:C12)*100)/(H12)</f>
        <v>0.06886036102503566</v>
      </c>
      <c r="F12" s="89">
        <v>0</v>
      </c>
      <c r="G12" s="118">
        <v>95</v>
      </c>
      <c r="H12" s="114">
        <v>325296</v>
      </c>
      <c r="I12" s="64">
        <v>0</v>
      </c>
      <c r="J12" s="65">
        <v>0</v>
      </c>
      <c r="K12" s="65">
        <v>0</v>
      </c>
      <c r="L12" s="65">
        <v>7</v>
      </c>
    </row>
    <row r="13" spans="1:12" ht="16.5" thickBot="1">
      <c r="A13" s="10" t="s">
        <v>3</v>
      </c>
      <c r="B13" s="21">
        <f>SUM(B10:B12)</f>
        <v>0</v>
      </c>
      <c r="C13" s="21">
        <f>SUM(C10:C12)</f>
        <v>224</v>
      </c>
      <c r="D13" s="21">
        <f>SUM(D10:D12)</f>
        <v>5675</v>
      </c>
      <c r="E13" s="22">
        <f>(SUM(B13:C13)*100)/H13</f>
        <v>0.06193816690676923</v>
      </c>
      <c r="F13" s="21">
        <f aca="true" t="shared" si="0" ref="F13:L13">SUM(F10:F12)</f>
        <v>0</v>
      </c>
      <c r="G13" s="42">
        <f t="shared" si="0"/>
        <v>96</v>
      </c>
      <c r="H13" s="23">
        <f t="shared" si="0"/>
        <v>361651</v>
      </c>
      <c r="I13" s="66">
        <f t="shared" si="0"/>
        <v>0</v>
      </c>
      <c r="J13" s="66">
        <f t="shared" si="0"/>
        <v>0</v>
      </c>
      <c r="K13" s="66">
        <f t="shared" si="0"/>
        <v>0</v>
      </c>
      <c r="L13" s="66">
        <f t="shared" si="0"/>
        <v>7</v>
      </c>
    </row>
    <row r="14" spans="1:12" ht="26.25" customHeight="1" thickBot="1">
      <c r="A14" s="12" t="s">
        <v>29</v>
      </c>
      <c r="B14" s="13"/>
      <c r="C14" s="13"/>
      <c r="D14" s="13"/>
      <c r="E14" s="19"/>
      <c r="F14" s="13"/>
      <c r="G14" s="13"/>
      <c r="H14" s="11"/>
      <c r="I14" s="62"/>
      <c r="J14" s="63"/>
      <c r="K14" s="63"/>
      <c r="L14" s="63"/>
    </row>
    <row r="15" spans="1:12" ht="24.75" customHeight="1" thickBot="1">
      <c r="A15" s="16" t="s">
        <v>28</v>
      </c>
      <c r="B15" s="80"/>
      <c r="C15" s="80"/>
      <c r="D15" s="80"/>
      <c r="E15" s="82"/>
      <c r="F15" s="80"/>
      <c r="G15" s="80"/>
      <c r="H15" s="81"/>
      <c r="I15" s="67"/>
      <c r="J15" s="68"/>
      <c r="K15" s="68"/>
      <c r="L15" s="68"/>
    </row>
    <row r="16" spans="1:12" ht="16.5" thickBot="1">
      <c r="A16" s="106" t="s">
        <v>68</v>
      </c>
      <c r="B16" s="122">
        <v>0</v>
      </c>
      <c r="C16" s="122">
        <v>9451</v>
      </c>
      <c r="D16" s="122">
        <v>15</v>
      </c>
      <c r="E16" s="126">
        <f>(SUM(B16:C16))*100/H16</f>
        <v>7.347773354894888</v>
      </c>
      <c r="F16" s="122">
        <v>0</v>
      </c>
      <c r="G16" s="133">
        <v>15</v>
      </c>
      <c r="H16" s="127">
        <v>128624</v>
      </c>
      <c r="I16" s="64">
        <v>0</v>
      </c>
      <c r="J16" s="65">
        <v>0</v>
      </c>
      <c r="K16" s="65">
        <v>419</v>
      </c>
      <c r="L16" s="65">
        <v>0</v>
      </c>
    </row>
    <row r="17" spans="1:12" ht="16.5" thickBot="1">
      <c r="A17" s="38" t="s">
        <v>54</v>
      </c>
      <c r="B17" s="39"/>
      <c r="C17" s="39"/>
      <c r="D17" s="39"/>
      <c r="E17" s="39"/>
      <c r="F17" s="39"/>
      <c r="G17" s="39"/>
      <c r="H17" s="40"/>
      <c r="I17" s="69"/>
      <c r="J17" s="70"/>
      <c r="K17" s="70"/>
      <c r="L17" s="70"/>
    </row>
    <row r="18" spans="1:12" ht="15.75">
      <c r="A18" s="104" t="s">
        <v>69</v>
      </c>
      <c r="B18" s="87">
        <v>1854</v>
      </c>
      <c r="C18" s="87">
        <v>308</v>
      </c>
      <c r="D18" s="87">
        <v>0</v>
      </c>
      <c r="E18" s="93">
        <f aca="true" t="shared" si="1" ref="E18:E25">SUM(B18:C18)*100/H18</f>
        <v>582.7493261455526</v>
      </c>
      <c r="F18" s="87">
        <v>0</v>
      </c>
      <c r="G18" s="90">
        <v>0</v>
      </c>
      <c r="H18" s="112">
        <v>371</v>
      </c>
      <c r="I18" s="64"/>
      <c r="J18" s="65"/>
      <c r="K18" s="65"/>
      <c r="L18" s="65"/>
    </row>
    <row r="19" spans="1:12" ht="15.75">
      <c r="A19" s="100" t="s">
        <v>17</v>
      </c>
      <c r="B19" s="88">
        <v>7100</v>
      </c>
      <c r="C19" s="88">
        <v>1887</v>
      </c>
      <c r="D19" s="134">
        <v>32</v>
      </c>
      <c r="E19" s="95">
        <f t="shared" si="1"/>
        <v>184.1221061257939</v>
      </c>
      <c r="F19" s="88">
        <v>0</v>
      </c>
      <c r="G19" s="91">
        <v>6</v>
      </c>
      <c r="H19" s="113">
        <v>4881</v>
      </c>
      <c r="I19" s="64">
        <v>0</v>
      </c>
      <c r="J19" s="65">
        <v>0</v>
      </c>
      <c r="K19" s="65">
        <v>0</v>
      </c>
      <c r="L19" s="65">
        <v>1</v>
      </c>
    </row>
    <row r="20" spans="1:12" ht="15.75">
      <c r="A20" s="100" t="s">
        <v>56</v>
      </c>
      <c r="B20" s="88">
        <v>11636</v>
      </c>
      <c r="C20" s="88">
        <v>51</v>
      </c>
      <c r="D20" s="134">
        <v>0</v>
      </c>
      <c r="E20" s="95">
        <f t="shared" si="1"/>
        <v>190.12526435659672</v>
      </c>
      <c r="F20" s="88">
        <v>0</v>
      </c>
      <c r="G20" s="91">
        <v>4</v>
      </c>
      <c r="H20" s="113">
        <v>6147</v>
      </c>
      <c r="I20" s="64"/>
      <c r="J20" s="65"/>
      <c r="K20" s="65"/>
      <c r="L20" s="65"/>
    </row>
    <row r="21" spans="1:76" s="2" customFormat="1" ht="15.75">
      <c r="A21" s="100" t="s">
        <v>70</v>
      </c>
      <c r="B21" s="88">
        <v>3741</v>
      </c>
      <c r="C21" s="88">
        <v>983</v>
      </c>
      <c r="D21" s="134">
        <v>0</v>
      </c>
      <c r="E21" s="95">
        <f t="shared" si="1"/>
        <v>28.331534124985005</v>
      </c>
      <c r="F21" s="88">
        <v>0</v>
      </c>
      <c r="G21" s="91">
        <v>140</v>
      </c>
      <c r="H21" s="113">
        <v>16674</v>
      </c>
      <c r="I21" s="64">
        <v>5</v>
      </c>
      <c r="J21" s="65">
        <v>0</v>
      </c>
      <c r="K21" s="65">
        <v>47</v>
      </c>
      <c r="L21" s="65">
        <v>13</v>
      </c>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12" ht="15.75">
      <c r="A22" s="100" t="s">
        <v>72</v>
      </c>
      <c r="B22" s="88">
        <v>32385</v>
      </c>
      <c r="C22" s="88">
        <v>308</v>
      </c>
      <c r="D22" s="134">
        <v>0</v>
      </c>
      <c r="E22" s="95">
        <f t="shared" si="1"/>
        <v>399.1819291819292</v>
      </c>
      <c r="F22" s="88">
        <v>0</v>
      </c>
      <c r="G22" s="91">
        <v>8</v>
      </c>
      <c r="H22" s="113">
        <v>8190</v>
      </c>
      <c r="I22" s="64">
        <v>61</v>
      </c>
      <c r="J22" s="65">
        <v>0</v>
      </c>
      <c r="K22" s="65">
        <v>141</v>
      </c>
      <c r="L22" s="65">
        <v>1</v>
      </c>
    </row>
    <row r="23" spans="1:12" ht="15.75">
      <c r="A23" s="100" t="s">
        <v>19</v>
      </c>
      <c r="B23" s="88">
        <v>0</v>
      </c>
      <c r="C23" s="88">
        <v>2060</v>
      </c>
      <c r="D23" s="134">
        <v>3</v>
      </c>
      <c r="E23" s="95">
        <f t="shared" si="1"/>
        <v>33.3117723156533</v>
      </c>
      <c r="F23" s="88">
        <v>0</v>
      </c>
      <c r="G23" s="91">
        <v>2</v>
      </c>
      <c r="H23" s="113">
        <v>6184</v>
      </c>
      <c r="I23" s="64"/>
      <c r="J23" s="65"/>
      <c r="K23" s="65"/>
      <c r="L23" s="65"/>
    </row>
    <row r="24" spans="1:12" ht="16.5" thickBot="1">
      <c r="A24" s="102" t="s">
        <v>57</v>
      </c>
      <c r="B24" s="89">
        <v>4802</v>
      </c>
      <c r="C24" s="89">
        <v>1062</v>
      </c>
      <c r="D24" s="122">
        <v>42</v>
      </c>
      <c r="E24" s="99">
        <f t="shared" si="1"/>
        <v>146.9674185463659</v>
      </c>
      <c r="F24" s="89">
        <v>0</v>
      </c>
      <c r="G24" s="118">
        <v>13</v>
      </c>
      <c r="H24" s="114">
        <v>3990</v>
      </c>
      <c r="I24" s="131">
        <v>35</v>
      </c>
      <c r="J24" s="132">
        <v>5</v>
      </c>
      <c r="K24" s="132">
        <v>13</v>
      </c>
      <c r="L24" s="132">
        <v>3</v>
      </c>
    </row>
    <row r="25" spans="1:12" ht="16.5" thickBot="1">
      <c r="A25" s="10" t="s">
        <v>3</v>
      </c>
      <c r="B25" s="21">
        <f>SUM(B18:B24)</f>
        <v>61518</v>
      </c>
      <c r="C25" s="21">
        <f>SUM(C18:C24)</f>
        <v>6659</v>
      </c>
      <c r="D25" s="21">
        <f>SUM(D18:D24)</f>
        <v>77</v>
      </c>
      <c r="E25" s="24">
        <f t="shared" si="1"/>
        <v>146.81611645885823</v>
      </c>
      <c r="F25" s="21">
        <f>SUM(F18:F24)</f>
        <v>0</v>
      </c>
      <c r="G25" s="43">
        <f aca="true" t="shared" si="2" ref="G25:L25">SUM(G18:G24)</f>
        <v>173</v>
      </c>
      <c r="H25" s="23">
        <f t="shared" si="2"/>
        <v>46437</v>
      </c>
      <c r="I25" s="66">
        <f t="shared" si="2"/>
        <v>101</v>
      </c>
      <c r="J25" s="66">
        <f t="shared" si="2"/>
        <v>5</v>
      </c>
      <c r="K25" s="66">
        <f t="shared" si="2"/>
        <v>201</v>
      </c>
      <c r="L25" s="66">
        <f t="shared" si="2"/>
        <v>18</v>
      </c>
    </row>
    <row r="26" spans="1:12" ht="16.5" thickBot="1">
      <c r="A26" s="38" t="s">
        <v>21</v>
      </c>
      <c r="B26" s="39"/>
      <c r="C26" s="39"/>
      <c r="D26" s="39"/>
      <c r="E26" s="39"/>
      <c r="F26" s="39"/>
      <c r="G26" s="39"/>
      <c r="H26" s="40"/>
      <c r="I26" s="69"/>
      <c r="J26" s="70"/>
      <c r="K26" s="70"/>
      <c r="L26" s="70"/>
    </row>
    <row r="27" spans="1:76" s="4" customFormat="1" ht="15.75">
      <c r="A27" s="104" t="s">
        <v>48</v>
      </c>
      <c r="B27" s="123">
        <v>0</v>
      </c>
      <c r="C27" s="87">
        <v>187</v>
      </c>
      <c r="D27" s="87">
        <v>58</v>
      </c>
      <c r="E27" s="93">
        <f aca="true" t="shared" si="3" ref="E27:E36">SUM(B27:C27)*100/H27</f>
        <v>1.641502808988764</v>
      </c>
      <c r="F27" s="87">
        <v>0</v>
      </c>
      <c r="G27" s="90">
        <v>0</v>
      </c>
      <c r="H27" s="115">
        <v>11392</v>
      </c>
      <c r="I27" s="71"/>
      <c r="J27" s="72"/>
      <c r="K27" s="72">
        <v>29</v>
      </c>
      <c r="L27" s="7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row>
    <row r="28" spans="1:12" ht="15.75">
      <c r="A28" s="100" t="s">
        <v>73</v>
      </c>
      <c r="B28" s="105">
        <v>4919</v>
      </c>
      <c r="C28" s="88">
        <v>335</v>
      </c>
      <c r="D28" s="134">
        <v>0</v>
      </c>
      <c r="E28" s="95">
        <f t="shared" si="3"/>
        <v>49.06611878968995</v>
      </c>
      <c r="F28" s="88">
        <v>0</v>
      </c>
      <c r="G28" s="103">
        <v>85</v>
      </c>
      <c r="H28" s="97">
        <v>10708</v>
      </c>
      <c r="I28" s="71">
        <v>16</v>
      </c>
      <c r="J28" s="72">
        <v>0</v>
      </c>
      <c r="K28" s="72">
        <v>274</v>
      </c>
      <c r="L28" s="72">
        <v>30</v>
      </c>
    </row>
    <row r="29" spans="1:12" ht="15.75">
      <c r="A29" s="100" t="s">
        <v>80</v>
      </c>
      <c r="B29" s="105">
        <v>10500</v>
      </c>
      <c r="C29" s="88">
        <v>483</v>
      </c>
      <c r="D29" s="134">
        <v>10</v>
      </c>
      <c r="E29" s="95">
        <f t="shared" si="3"/>
        <v>3979.3478260869565</v>
      </c>
      <c r="F29" s="88">
        <v>0</v>
      </c>
      <c r="G29" s="91">
        <v>1</v>
      </c>
      <c r="H29" s="96">
        <v>276</v>
      </c>
      <c r="I29" s="71"/>
      <c r="J29" s="72"/>
      <c r="K29" s="72"/>
      <c r="L29" s="72"/>
    </row>
    <row r="30" spans="1:12" ht="15.75">
      <c r="A30" s="100" t="s">
        <v>112</v>
      </c>
      <c r="B30" s="105">
        <v>30845</v>
      </c>
      <c r="C30" s="88">
        <v>382</v>
      </c>
      <c r="D30" s="134">
        <v>0</v>
      </c>
      <c r="E30" s="95">
        <f t="shared" si="3"/>
        <v>6615.889830508475</v>
      </c>
      <c r="F30" s="88">
        <v>0</v>
      </c>
      <c r="G30" s="91">
        <v>5</v>
      </c>
      <c r="H30" s="96">
        <v>472</v>
      </c>
      <c r="I30" s="71"/>
      <c r="J30" s="72"/>
      <c r="K30" s="72"/>
      <c r="L30" s="72"/>
    </row>
    <row r="31" spans="1:12" ht="15.75" customHeight="1">
      <c r="A31" s="101" t="s">
        <v>83</v>
      </c>
      <c r="B31" s="105">
        <v>2955</v>
      </c>
      <c r="C31" s="88">
        <v>5</v>
      </c>
      <c r="D31" s="88">
        <v>0</v>
      </c>
      <c r="E31" s="95">
        <f t="shared" si="3"/>
        <v>27.11615976548186</v>
      </c>
      <c r="F31" s="88">
        <v>0</v>
      </c>
      <c r="G31" s="103">
        <v>1</v>
      </c>
      <c r="H31" s="97">
        <v>10916</v>
      </c>
      <c r="I31" s="71"/>
      <c r="J31" s="72"/>
      <c r="K31" s="72"/>
      <c r="L31" s="72"/>
    </row>
    <row r="32" spans="1:12" ht="15.75" customHeight="1">
      <c r="A32" s="100" t="s">
        <v>113</v>
      </c>
      <c r="B32" s="105">
        <v>36680</v>
      </c>
      <c r="C32" s="88">
        <v>21</v>
      </c>
      <c r="D32" s="88">
        <v>0</v>
      </c>
      <c r="E32" s="95">
        <f t="shared" si="3"/>
        <v>9267.929292929293</v>
      </c>
      <c r="F32" s="88">
        <v>0</v>
      </c>
      <c r="G32" s="91">
        <v>5</v>
      </c>
      <c r="H32" s="96">
        <v>396</v>
      </c>
      <c r="I32" s="71"/>
      <c r="J32" s="72"/>
      <c r="K32" s="72"/>
      <c r="L32" s="72"/>
    </row>
    <row r="33" spans="1:12" ht="18" customHeight="1">
      <c r="A33" s="100" t="s">
        <v>58</v>
      </c>
      <c r="B33" s="105">
        <v>0</v>
      </c>
      <c r="C33" s="88">
        <v>40570</v>
      </c>
      <c r="D33" s="88">
        <v>137</v>
      </c>
      <c r="E33" s="95">
        <f t="shared" si="3"/>
        <v>1102.146155935887</v>
      </c>
      <c r="F33" s="88">
        <v>5</v>
      </c>
      <c r="G33" s="103">
        <v>47</v>
      </c>
      <c r="H33" s="97">
        <v>3681</v>
      </c>
      <c r="I33" s="71">
        <v>0</v>
      </c>
      <c r="J33" s="72">
        <v>1</v>
      </c>
      <c r="K33" s="72">
        <v>11</v>
      </c>
      <c r="L33" s="72">
        <v>34</v>
      </c>
    </row>
    <row r="34" spans="1:12" ht="16.5" customHeight="1">
      <c r="A34" s="100" t="s">
        <v>81</v>
      </c>
      <c r="B34" s="105">
        <v>1005</v>
      </c>
      <c r="C34" s="88">
        <v>61</v>
      </c>
      <c r="D34" s="88">
        <v>0</v>
      </c>
      <c r="E34" s="95">
        <f t="shared" si="3"/>
        <v>10660</v>
      </c>
      <c r="F34" s="88">
        <v>0</v>
      </c>
      <c r="G34" s="103">
        <v>0</v>
      </c>
      <c r="H34" s="128">
        <v>10</v>
      </c>
      <c r="I34" s="71"/>
      <c r="J34" s="72"/>
      <c r="K34" s="72"/>
      <c r="L34" s="72"/>
    </row>
    <row r="35" spans="1:12" ht="16.5" thickBot="1">
      <c r="A35" s="102" t="s">
        <v>82</v>
      </c>
      <c r="B35" s="135">
        <v>3283</v>
      </c>
      <c r="C35" s="89">
        <v>200</v>
      </c>
      <c r="D35" s="89">
        <v>0</v>
      </c>
      <c r="E35" s="99">
        <f t="shared" si="3"/>
        <v>9675</v>
      </c>
      <c r="F35" s="89">
        <v>0</v>
      </c>
      <c r="G35" s="118">
        <v>1</v>
      </c>
      <c r="H35" s="98">
        <v>36</v>
      </c>
      <c r="I35" s="71"/>
      <c r="J35" s="72"/>
      <c r="K35" s="72"/>
      <c r="L35" s="72"/>
    </row>
    <row r="36" spans="1:12" ht="16.5" thickBot="1">
      <c r="A36" s="10" t="s">
        <v>3</v>
      </c>
      <c r="B36" s="25">
        <f>SUM(B27:B35)</f>
        <v>90187</v>
      </c>
      <c r="C36" s="26">
        <f>SUM(C27:C35)</f>
        <v>42244</v>
      </c>
      <c r="D36" s="27">
        <f>SUM(D27:D35)</f>
        <v>205</v>
      </c>
      <c r="E36" s="28">
        <f t="shared" si="3"/>
        <v>349.5420592815478</v>
      </c>
      <c r="F36" s="29">
        <f aca="true" t="shared" si="4" ref="F36:L36">SUM(F27:F35)</f>
        <v>5</v>
      </c>
      <c r="G36" s="44">
        <f t="shared" si="4"/>
        <v>145</v>
      </c>
      <c r="H36" s="30">
        <f t="shared" si="4"/>
        <v>37887</v>
      </c>
      <c r="I36" s="73">
        <f t="shared" si="4"/>
        <v>16</v>
      </c>
      <c r="J36" s="73">
        <f t="shared" si="4"/>
        <v>1</v>
      </c>
      <c r="K36" s="73">
        <f t="shared" si="4"/>
        <v>314</v>
      </c>
      <c r="L36" s="73">
        <f t="shared" si="4"/>
        <v>64</v>
      </c>
    </row>
    <row r="37" spans="1:12" ht="16.5" thickBot="1">
      <c r="A37" s="38" t="s">
        <v>23</v>
      </c>
      <c r="B37" s="39"/>
      <c r="C37" s="39"/>
      <c r="D37" s="39"/>
      <c r="E37" s="39"/>
      <c r="F37" s="39"/>
      <c r="G37" s="39"/>
      <c r="H37" s="40"/>
      <c r="I37" s="69"/>
      <c r="J37" s="70"/>
      <c r="K37" s="70"/>
      <c r="L37" s="70"/>
    </row>
    <row r="38" spans="1:12" ht="16.5" customHeight="1">
      <c r="A38" s="104" t="s">
        <v>59</v>
      </c>
      <c r="B38" s="87">
        <v>2535</v>
      </c>
      <c r="C38" s="87">
        <v>785</v>
      </c>
      <c r="D38" s="87">
        <v>4</v>
      </c>
      <c r="E38" s="93">
        <f aca="true" t="shared" si="5" ref="E38:E44">SUM(B38:C38)*100/H38</f>
        <v>30.261598760368244</v>
      </c>
      <c r="F38" s="87">
        <v>0</v>
      </c>
      <c r="G38" s="90">
        <v>14</v>
      </c>
      <c r="H38" s="112">
        <v>10971</v>
      </c>
      <c r="I38" s="64"/>
      <c r="J38" s="65"/>
      <c r="K38" s="65"/>
      <c r="L38" s="65"/>
    </row>
    <row r="39" spans="1:12" ht="15.75">
      <c r="A39" s="100" t="s">
        <v>74</v>
      </c>
      <c r="B39" s="88">
        <v>98558</v>
      </c>
      <c r="C39" s="88">
        <v>9802</v>
      </c>
      <c r="D39" s="88">
        <v>0</v>
      </c>
      <c r="E39" s="95">
        <f t="shared" si="5"/>
        <v>222.73381294964028</v>
      </c>
      <c r="F39" s="88">
        <v>0</v>
      </c>
      <c r="G39" s="91">
        <v>196</v>
      </c>
      <c r="H39" s="113">
        <v>48650</v>
      </c>
      <c r="I39" s="131">
        <v>195</v>
      </c>
      <c r="J39" s="132">
        <v>216</v>
      </c>
      <c r="K39" s="132">
        <v>417</v>
      </c>
      <c r="L39" s="132">
        <v>0</v>
      </c>
    </row>
    <row r="40" spans="1:12" ht="16.5" customHeight="1">
      <c r="A40" s="100" t="s">
        <v>84</v>
      </c>
      <c r="B40" s="140">
        <v>3753</v>
      </c>
      <c r="C40" s="140">
        <v>3058</v>
      </c>
      <c r="D40" s="88">
        <v>15</v>
      </c>
      <c r="E40" s="95">
        <f t="shared" si="5"/>
        <v>41.2637828668363</v>
      </c>
      <c r="F40" s="88">
        <v>0</v>
      </c>
      <c r="G40" s="91">
        <v>7</v>
      </c>
      <c r="H40" s="113">
        <v>16506</v>
      </c>
      <c r="I40" s="64"/>
      <c r="J40" s="65"/>
      <c r="K40" s="65"/>
      <c r="L40" s="65"/>
    </row>
    <row r="41" spans="1:12" ht="18.75" customHeight="1">
      <c r="A41" s="100" t="s">
        <v>75</v>
      </c>
      <c r="B41" s="88">
        <v>6401</v>
      </c>
      <c r="C41" s="88">
        <v>1506</v>
      </c>
      <c r="D41" s="88">
        <v>22</v>
      </c>
      <c r="E41" s="95">
        <f t="shared" si="5"/>
        <v>24.732561776665623</v>
      </c>
      <c r="F41" s="88">
        <v>0</v>
      </c>
      <c r="G41" s="91">
        <v>0</v>
      </c>
      <c r="H41" s="113">
        <v>31970</v>
      </c>
      <c r="I41" s="64"/>
      <c r="J41" s="65"/>
      <c r="K41" s="65"/>
      <c r="L41" s="65"/>
    </row>
    <row r="42" spans="1:12" ht="18" customHeight="1" thickBot="1">
      <c r="A42" s="102" t="s">
        <v>60</v>
      </c>
      <c r="B42" s="89">
        <v>59965</v>
      </c>
      <c r="C42" s="89">
        <v>2413</v>
      </c>
      <c r="D42" s="89">
        <v>0</v>
      </c>
      <c r="E42" s="99">
        <f t="shared" si="5"/>
        <v>197.91230408020814</v>
      </c>
      <c r="F42" s="89">
        <v>0</v>
      </c>
      <c r="G42" s="118">
        <v>0</v>
      </c>
      <c r="H42" s="114">
        <v>31518</v>
      </c>
      <c r="I42" s="64"/>
      <c r="J42" s="65"/>
      <c r="K42" s="65"/>
      <c r="L42" s="65"/>
    </row>
    <row r="43" spans="1:12" ht="16.5" customHeight="1" thickBot="1">
      <c r="A43" s="10" t="s">
        <v>3</v>
      </c>
      <c r="B43" s="21">
        <f>SUM(B38:B42)</f>
        <v>171212</v>
      </c>
      <c r="C43" s="21">
        <f>SUM(C38:C42)</f>
        <v>17564</v>
      </c>
      <c r="D43" s="21">
        <f>SUM(D38:D42)</f>
        <v>41</v>
      </c>
      <c r="E43" s="22">
        <f t="shared" si="5"/>
        <v>135.21183253948357</v>
      </c>
      <c r="F43" s="21">
        <f aca="true" t="shared" si="6" ref="F43:L43">SUM(F38:F42)</f>
        <v>0</v>
      </c>
      <c r="G43" s="29">
        <f t="shared" si="6"/>
        <v>217</v>
      </c>
      <c r="H43" s="23">
        <f t="shared" si="6"/>
        <v>139615</v>
      </c>
      <c r="I43" s="66">
        <f t="shared" si="6"/>
        <v>195</v>
      </c>
      <c r="J43" s="66">
        <f t="shared" si="6"/>
        <v>216</v>
      </c>
      <c r="K43" s="66">
        <f t="shared" si="6"/>
        <v>417</v>
      </c>
      <c r="L43" s="66">
        <f t="shared" si="6"/>
        <v>0</v>
      </c>
    </row>
    <row r="44" spans="1:12" ht="18.75" customHeight="1" thickBot="1">
      <c r="A44" s="106" t="s">
        <v>85</v>
      </c>
      <c r="B44" s="107">
        <v>231725</v>
      </c>
      <c r="C44" s="197">
        <v>137288</v>
      </c>
      <c r="D44" s="107">
        <v>0</v>
      </c>
      <c r="E44" s="108">
        <f t="shared" si="5"/>
        <v>176.09530763100506</v>
      </c>
      <c r="F44" s="107">
        <v>11</v>
      </c>
      <c r="G44" s="133">
        <v>2869</v>
      </c>
      <c r="H44" s="109">
        <v>209553</v>
      </c>
      <c r="I44" s="64">
        <v>9289</v>
      </c>
      <c r="J44" s="65">
        <v>2989</v>
      </c>
      <c r="K44" s="65"/>
      <c r="L44" s="65"/>
    </row>
    <row r="45" spans="1:12" ht="18.75" customHeight="1" thickBot="1">
      <c r="A45" s="38" t="s">
        <v>25</v>
      </c>
      <c r="B45" s="39"/>
      <c r="C45" s="39"/>
      <c r="D45" s="39"/>
      <c r="E45" s="39"/>
      <c r="F45" s="39"/>
      <c r="G45" s="39"/>
      <c r="H45" s="40"/>
      <c r="I45" s="69"/>
      <c r="J45" s="70"/>
      <c r="K45" s="70"/>
      <c r="L45" s="70"/>
    </row>
    <row r="46" spans="1:12" ht="18.75" customHeight="1">
      <c r="A46" s="104" t="s">
        <v>86</v>
      </c>
      <c r="B46" s="90">
        <v>539</v>
      </c>
      <c r="C46" s="90">
        <v>276</v>
      </c>
      <c r="D46" s="90">
        <v>40</v>
      </c>
      <c r="E46" s="93">
        <f>SUM(B46:C46)*100/H46</f>
        <v>1.8497503404448479</v>
      </c>
      <c r="F46" s="90">
        <v>0</v>
      </c>
      <c r="G46" s="129">
        <v>2</v>
      </c>
      <c r="H46" s="130">
        <v>44060</v>
      </c>
      <c r="I46" s="64"/>
      <c r="J46" s="65"/>
      <c r="K46" s="65"/>
      <c r="L46" s="65"/>
    </row>
    <row r="47" spans="1:12" ht="18.75" customHeight="1">
      <c r="A47" s="100" t="s">
        <v>12</v>
      </c>
      <c r="B47" s="91">
        <v>0</v>
      </c>
      <c r="C47" s="91">
        <v>0</v>
      </c>
      <c r="D47" s="91">
        <v>34</v>
      </c>
      <c r="E47" s="95">
        <f>SUM(B47:C47)*100/H47</f>
        <v>0</v>
      </c>
      <c r="F47" s="91">
        <v>0</v>
      </c>
      <c r="G47" s="124">
        <v>0</v>
      </c>
      <c r="H47" s="116">
        <v>18131</v>
      </c>
      <c r="I47" s="64"/>
      <c r="J47" s="65"/>
      <c r="K47" s="65"/>
      <c r="L47" s="65"/>
    </row>
    <row r="48" spans="1:12" ht="18.75" customHeight="1">
      <c r="A48" s="100" t="s">
        <v>76</v>
      </c>
      <c r="B48" s="91">
        <v>668</v>
      </c>
      <c r="C48" s="91">
        <v>16</v>
      </c>
      <c r="D48" s="91">
        <v>0</v>
      </c>
      <c r="E48" s="95">
        <f>SUM(B48:C48)*100/H48</f>
        <v>10.17100371747212</v>
      </c>
      <c r="F48" s="91">
        <v>0</v>
      </c>
      <c r="G48" s="124">
        <v>2</v>
      </c>
      <c r="H48" s="116">
        <v>6725</v>
      </c>
      <c r="I48" s="64"/>
      <c r="J48" s="65"/>
      <c r="K48" s="65"/>
      <c r="L48" s="65"/>
    </row>
    <row r="49" spans="1:12" ht="18.75" customHeight="1" thickBot="1">
      <c r="A49" s="102" t="s">
        <v>20</v>
      </c>
      <c r="B49" s="92">
        <v>0</v>
      </c>
      <c r="C49" s="92">
        <v>0</v>
      </c>
      <c r="D49" s="92">
        <v>1</v>
      </c>
      <c r="E49" s="99">
        <f>SUM(B49:C49)*100/H49</f>
        <v>0</v>
      </c>
      <c r="F49" s="92">
        <v>0</v>
      </c>
      <c r="G49" s="125">
        <v>0</v>
      </c>
      <c r="H49" s="117">
        <v>3444</v>
      </c>
      <c r="I49" s="64"/>
      <c r="J49" s="65"/>
      <c r="K49" s="65"/>
      <c r="L49" s="65"/>
    </row>
    <row r="50" spans="1:12" ht="18.75" customHeight="1" thickBot="1">
      <c r="A50" s="10" t="s">
        <v>3</v>
      </c>
      <c r="B50" s="29">
        <f>SUM(B46:B49)</f>
        <v>1207</v>
      </c>
      <c r="C50" s="29">
        <f>SUM(C46:C49)</f>
        <v>292</v>
      </c>
      <c r="D50" s="29">
        <f>SUM(D46:D49)</f>
        <v>75</v>
      </c>
      <c r="E50" s="31">
        <f>SUM(B50:C50)*100/H50</f>
        <v>2.071586511885019</v>
      </c>
      <c r="F50" s="29">
        <f aca="true" t="shared" si="7" ref="F50:L50">SUM(F46:F49)</f>
        <v>0</v>
      </c>
      <c r="G50" s="44">
        <f t="shared" si="7"/>
        <v>4</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4" t="s">
        <v>49</v>
      </c>
      <c r="B52" s="139">
        <v>31</v>
      </c>
      <c r="C52" s="87">
        <v>23</v>
      </c>
      <c r="D52" s="87">
        <v>1</v>
      </c>
      <c r="E52" s="93">
        <f aca="true" t="shared" si="8" ref="E52:E75">SUM(B52:C52)*100/H52</f>
        <v>317.6470588235294</v>
      </c>
      <c r="F52" s="87">
        <v>0</v>
      </c>
      <c r="G52" s="90">
        <v>0</v>
      </c>
      <c r="H52" s="94">
        <v>17</v>
      </c>
      <c r="I52" s="71"/>
      <c r="J52" s="72"/>
      <c r="K52" s="72"/>
      <c r="L52" s="72"/>
    </row>
    <row r="53" spans="1:12" ht="15.75">
      <c r="A53" s="100" t="s">
        <v>87</v>
      </c>
      <c r="B53" s="105">
        <v>540</v>
      </c>
      <c r="C53" s="88">
        <v>25</v>
      </c>
      <c r="D53" s="88">
        <v>2</v>
      </c>
      <c r="E53" s="95">
        <f t="shared" si="8"/>
        <v>601.063829787234</v>
      </c>
      <c r="F53" s="88">
        <v>0</v>
      </c>
      <c r="G53" s="91">
        <v>0</v>
      </c>
      <c r="H53" s="96">
        <v>94</v>
      </c>
      <c r="I53" s="71"/>
      <c r="J53" s="72"/>
      <c r="K53" s="72"/>
      <c r="L53" s="72"/>
    </row>
    <row r="54" spans="1:12" ht="15.75" customHeight="1">
      <c r="A54" s="100" t="s">
        <v>61</v>
      </c>
      <c r="B54" s="105">
        <v>1208</v>
      </c>
      <c r="C54" s="88">
        <v>703</v>
      </c>
      <c r="D54" s="88">
        <v>7</v>
      </c>
      <c r="E54" s="95">
        <f t="shared" si="8"/>
        <v>1676.3157894736842</v>
      </c>
      <c r="F54" s="88">
        <v>0</v>
      </c>
      <c r="G54" s="91">
        <v>0</v>
      </c>
      <c r="H54" s="96">
        <v>114</v>
      </c>
      <c r="I54" s="71">
        <v>0</v>
      </c>
      <c r="J54" s="72">
        <v>0</v>
      </c>
      <c r="K54" s="72"/>
      <c r="L54" s="72"/>
    </row>
    <row r="55" spans="1:12" ht="15.75">
      <c r="A55" s="100" t="s">
        <v>88</v>
      </c>
      <c r="B55" s="105">
        <v>531</v>
      </c>
      <c r="C55" s="88">
        <v>25</v>
      </c>
      <c r="D55" s="88">
        <v>3</v>
      </c>
      <c r="E55" s="95">
        <f t="shared" si="8"/>
        <v>140.7594936708861</v>
      </c>
      <c r="F55" s="88">
        <v>0</v>
      </c>
      <c r="G55" s="91">
        <v>0</v>
      </c>
      <c r="H55" s="96">
        <v>395</v>
      </c>
      <c r="I55" s="71">
        <v>0</v>
      </c>
      <c r="J55" s="72">
        <v>0</v>
      </c>
      <c r="K55" s="72">
        <v>0</v>
      </c>
      <c r="L55" s="72">
        <v>0</v>
      </c>
    </row>
    <row r="56" spans="1:12" ht="15.75">
      <c r="A56" s="100" t="s">
        <v>89</v>
      </c>
      <c r="B56" s="105">
        <v>715</v>
      </c>
      <c r="C56" s="88">
        <v>150</v>
      </c>
      <c r="D56" s="88">
        <v>0</v>
      </c>
      <c r="E56" s="95">
        <f t="shared" si="8"/>
        <v>296.2328767123288</v>
      </c>
      <c r="F56" s="88">
        <v>0</v>
      </c>
      <c r="G56" s="91">
        <v>1</v>
      </c>
      <c r="H56" s="96">
        <v>292</v>
      </c>
      <c r="I56" s="71"/>
      <c r="J56" s="72"/>
      <c r="K56" s="72"/>
      <c r="L56" s="72"/>
    </row>
    <row r="57" spans="1:12" ht="15.75">
      <c r="A57" s="100" t="s">
        <v>90</v>
      </c>
      <c r="B57" s="105">
        <v>235</v>
      </c>
      <c r="C57" s="88">
        <v>437</v>
      </c>
      <c r="D57" s="88">
        <v>0</v>
      </c>
      <c r="E57" s="95">
        <f t="shared" si="8"/>
        <v>2688</v>
      </c>
      <c r="F57" s="88">
        <v>0</v>
      </c>
      <c r="G57" s="91">
        <v>0</v>
      </c>
      <c r="H57" s="96">
        <v>25</v>
      </c>
      <c r="I57" s="71">
        <v>0</v>
      </c>
      <c r="J57" s="72">
        <v>0</v>
      </c>
      <c r="K57" s="72"/>
      <c r="L57" s="72"/>
    </row>
    <row r="58" spans="1:12" ht="15.75">
      <c r="A58" s="100" t="s">
        <v>91</v>
      </c>
      <c r="B58" s="105">
        <v>237</v>
      </c>
      <c r="C58" s="88">
        <v>30</v>
      </c>
      <c r="D58" s="88">
        <v>11</v>
      </c>
      <c r="E58" s="95">
        <f t="shared" si="8"/>
        <v>460.3448275862069</v>
      </c>
      <c r="F58" s="88">
        <v>0</v>
      </c>
      <c r="G58" s="91">
        <v>0</v>
      </c>
      <c r="H58" s="96">
        <v>58</v>
      </c>
      <c r="I58" s="71"/>
      <c r="J58" s="72"/>
      <c r="K58" s="72"/>
      <c r="L58" s="72"/>
    </row>
    <row r="59" spans="1:12" ht="15.75">
      <c r="A59" s="100" t="s">
        <v>92</v>
      </c>
      <c r="B59" s="105">
        <v>4476</v>
      </c>
      <c r="C59" s="88">
        <v>2049</v>
      </c>
      <c r="D59" s="88">
        <v>0</v>
      </c>
      <c r="E59" s="95">
        <f t="shared" si="8"/>
        <v>4379.194630872483</v>
      </c>
      <c r="F59" s="88">
        <v>0</v>
      </c>
      <c r="G59" s="91">
        <v>0</v>
      </c>
      <c r="H59" s="96">
        <v>149</v>
      </c>
      <c r="I59" s="71">
        <v>0</v>
      </c>
      <c r="J59" s="72">
        <v>0</v>
      </c>
      <c r="K59" s="72"/>
      <c r="L59" s="72"/>
    </row>
    <row r="60" spans="1:12" ht="15.75">
      <c r="A60" s="100" t="s">
        <v>5</v>
      </c>
      <c r="B60" s="105">
        <v>1154</v>
      </c>
      <c r="C60" s="88">
        <v>79</v>
      </c>
      <c r="D60" s="88">
        <v>0</v>
      </c>
      <c r="E60" s="95">
        <f t="shared" si="8"/>
        <v>1666.2162162162163</v>
      </c>
      <c r="F60" s="88">
        <v>0</v>
      </c>
      <c r="G60" s="91">
        <v>0</v>
      </c>
      <c r="H60" s="96">
        <v>74</v>
      </c>
      <c r="I60" s="71"/>
      <c r="J60" s="72"/>
      <c r="K60" s="72"/>
      <c r="L60" s="72"/>
    </row>
    <row r="61" spans="1:12" ht="15.75" customHeight="1">
      <c r="A61" s="100" t="s">
        <v>62</v>
      </c>
      <c r="B61" s="105">
        <v>335</v>
      </c>
      <c r="C61" s="88">
        <v>118</v>
      </c>
      <c r="D61" s="88">
        <v>0</v>
      </c>
      <c r="E61" s="95">
        <f t="shared" si="8"/>
        <v>408.1081081081081</v>
      </c>
      <c r="F61" s="88">
        <v>0</v>
      </c>
      <c r="G61" s="91">
        <v>2</v>
      </c>
      <c r="H61" s="96">
        <v>111</v>
      </c>
      <c r="I61" s="71">
        <v>8</v>
      </c>
      <c r="J61" s="72"/>
      <c r="K61" s="72"/>
      <c r="L61" s="72"/>
    </row>
    <row r="62" spans="1:12" ht="15.75" customHeight="1">
      <c r="A62" s="101" t="s">
        <v>93</v>
      </c>
      <c r="B62" s="105">
        <v>0</v>
      </c>
      <c r="C62" s="88">
        <v>37</v>
      </c>
      <c r="D62" s="88">
        <v>0</v>
      </c>
      <c r="E62" s="95">
        <f t="shared" si="8"/>
        <v>4.786545924967658</v>
      </c>
      <c r="F62" s="88">
        <v>0</v>
      </c>
      <c r="G62" s="103">
        <v>3</v>
      </c>
      <c r="H62" s="97">
        <v>773</v>
      </c>
      <c r="I62" s="71"/>
      <c r="J62" s="72"/>
      <c r="K62" s="72"/>
      <c r="L62" s="72"/>
    </row>
    <row r="63" spans="1:12" ht="15.75" customHeight="1">
      <c r="A63" s="100" t="s">
        <v>63</v>
      </c>
      <c r="B63" s="105">
        <v>7650</v>
      </c>
      <c r="C63" s="88">
        <v>203</v>
      </c>
      <c r="D63" s="88">
        <v>0</v>
      </c>
      <c r="E63" s="95">
        <f t="shared" si="8"/>
        <v>279.66524216524215</v>
      </c>
      <c r="F63" s="88">
        <v>0</v>
      </c>
      <c r="G63" s="103">
        <v>0</v>
      </c>
      <c r="H63" s="97">
        <v>2808</v>
      </c>
      <c r="I63" s="71"/>
      <c r="J63" s="72"/>
      <c r="K63" s="72"/>
      <c r="L63" s="72"/>
    </row>
    <row r="64" spans="1:12" ht="15.75">
      <c r="A64" s="100" t="s">
        <v>16</v>
      </c>
      <c r="B64" s="105">
        <v>18</v>
      </c>
      <c r="C64" s="88">
        <v>5</v>
      </c>
      <c r="D64" s="88">
        <v>0</v>
      </c>
      <c r="E64" s="95">
        <f t="shared" si="8"/>
        <v>460</v>
      </c>
      <c r="F64" s="88">
        <v>0</v>
      </c>
      <c r="G64" s="91">
        <v>0</v>
      </c>
      <c r="H64" s="96">
        <v>5</v>
      </c>
      <c r="I64" s="71"/>
      <c r="J64" s="72"/>
      <c r="K64" s="72"/>
      <c r="L64" s="72"/>
    </row>
    <row r="65" spans="1:12" ht="16.5" customHeight="1">
      <c r="A65" s="100" t="s">
        <v>8</v>
      </c>
      <c r="B65" s="105">
        <v>554</v>
      </c>
      <c r="C65" s="88">
        <v>33</v>
      </c>
      <c r="D65" s="88">
        <v>0</v>
      </c>
      <c r="E65" s="95">
        <f t="shared" si="8"/>
        <v>1107.5471698113208</v>
      </c>
      <c r="F65" s="88">
        <v>0</v>
      </c>
      <c r="G65" s="91">
        <v>0</v>
      </c>
      <c r="H65" s="96">
        <v>53</v>
      </c>
      <c r="I65" s="71"/>
      <c r="J65" s="72"/>
      <c r="K65" s="72"/>
      <c r="L65" s="72"/>
    </row>
    <row r="66" spans="1:12" ht="15.75" customHeight="1">
      <c r="A66" s="100" t="s">
        <v>6</v>
      </c>
      <c r="B66" s="105">
        <v>822</v>
      </c>
      <c r="C66" s="88">
        <v>50</v>
      </c>
      <c r="D66" s="88">
        <v>0</v>
      </c>
      <c r="E66" s="95">
        <f t="shared" si="8"/>
        <v>528.4848484848485</v>
      </c>
      <c r="F66" s="88">
        <v>0</v>
      </c>
      <c r="G66" s="91">
        <v>0</v>
      </c>
      <c r="H66" s="96">
        <v>165</v>
      </c>
      <c r="I66" s="71"/>
      <c r="J66" s="72"/>
      <c r="K66" s="72"/>
      <c r="L66" s="72"/>
    </row>
    <row r="67" spans="1:12" ht="16.5" customHeight="1">
      <c r="A67" s="100" t="s">
        <v>9</v>
      </c>
      <c r="B67" s="105">
        <v>508</v>
      </c>
      <c r="C67" s="88">
        <v>83</v>
      </c>
      <c r="D67" s="88">
        <v>0</v>
      </c>
      <c r="E67" s="95">
        <f t="shared" si="8"/>
        <v>579.4117647058823</v>
      </c>
      <c r="F67" s="88">
        <v>0</v>
      </c>
      <c r="G67" s="91">
        <v>0</v>
      </c>
      <c r="H67" s="96">
        <v>102</v>
      </c>
      <c r="I67" s="71"/>
      <c r="J67" s="72"/>
      <c r="K67" s="72"/>
      <c r="L67" s="72"/>
    </row>
    <row r="68" spans="1:12" ht="16.5" customHeight="1">
      <c r="A68" s="100" t="s">
        <v>64</v>
      </c>
      <c r="B68" s="105">
        <v>253</v>
      </c>
      <c r="C68" s="88">
        <v>149</v>
      </c>
      <c r="D68" s="88">
        <v>0</v>
      </c>
      <c r="E68" s="95">
        <f t="shared" si="8"/>
        <v>957.1428571428571</v>
      </c>
      <c r="F68" s="88">
        <v>0</v>
      </c>
      <c r="G68" s="91">
        <v>0</v>
      </c>
      <c r="H68" s="96">
        <v>42</v>
      </c>
      <c r="I68" s="71">
        <v>0</v>
      </c>
      <c r="J68" s="72">
        <v>0</v>
      </c>
      <c r="K68" s="72"/>
      <c r="L68" s="72"/>
    </row>
    <row r="69" spans="1:12" ht="15.75">
      <c r="A69" s="100" t="s">
        <v>18</v>
      </c>
      <c r="B69" s="105">
        <v>2768</v>
      </c>
      <c r="C69" s="88">
        <v>724</v>
      </c>
      <c r="D69" s="88">
        <v>0</v>
      </c>
      <c r="E69" s="95">
        <f t="shared" si="8"/>
        <v>637.2262773722628</v>
      </c>
      <c r="F69" s="88">
        <v>4</v>
      </c>
      <c r="G69" s="91">
        <v>4</v>
      </c>
      <c r="H69" s="96">
        <v>548</v>
      </c>
      <c r="I69" s="71">
        <v>2</v>
      </c>
      <c r="J69" s="72">
        <v>5</v>
      </c>
      <c r="K69" s="72">
        <v>15</v>
      </c>
      <c r="L69" s="72">
        <v>4</v>
      </c>
    </row>
    <row r="70" spans="1:12" ht="16.5" customHeight="1">
      <c r="A70" s="100" t="s">
        <v>94</v>
      </c>
      <c r="B70" s="105">
        <v>0</v>
      </c>
      <c r="C70" s="88">
        <v>718</v>
      </c>
      <c r="D70" s="88">
        <v>1</v>
      </c>
      <c r="E70" s="95">
        <f t="shared" si="8"/>
        <v>52.52377468910022</v>
      </c>
      <c r="F70" s="88">
        <v>0</v>
      </c>
      <c r="G70" s="91">
        <v>17</v>
      </c>
      <c r="H70" s="96">
        <v>1367</v>
      </c>
      <c r="I70" s="71"/>
      <c r="J70" s="72"/>
      <c r="K70" s="72"/>
      <c r="L70" s="72"/>
    </row>
    <row r="71" spans="1:12" ht="15.75">
      <c r="A71" s="100" t="s">
        <v>15</v>
      </c>
      <c r="B71" s="105">
        <v>203</v>
      </c>
      <c r="C71" s="88">
        <v>25</v>
      </c>
      <c r="D71" s="88">
        <v>3</v>
      </c>
      <c r="E71" s="95">
        <f t="shared" si="8"/>
        <v>438.46153846153845</v>
      </c>
      <c r="F71" s="88">
        <v>0</v>
      </c>
      <c r="G71" s="92">
        <v>0</v>
      </c>
      <c r="H71" s="98">
        <v>52</v>
      </c>
      <c r="I71" s="71"/>
      <c r="J71" s="72"/>
      <c r="K71" s="72"/>
      <c r="L71" s="72"/>
    </row>
    <row r="72" spans="1:12" ht="16.5" customHeight="1">
      <c r="A72" s="100" t="s">
        <v>24</v>
      </c>
      <c r="B72" s="105">
        <v>74</v>
      </c>
      <c r="C72" s="88">
        <v>53</v>
      </c>
      <c r="D72" s="88">
        <v>0</v>
      </c>
      <c r="E72" s="95">
        <f t="shared" si="8"/>
        <v>362.85714285714283</v>
      </c>
      <c r="F72" s="88">
        <v>0</v>
      </c>
      <c r="G72" s="91">
        <v>0</v>
      </c>
      <c r="H72" s="96">
        <v>35</v>
      </c>
      <c r="I72" s="71"/>
      <c r="J72" s="72"/>
      <c r="K72" s="72"/>
      <c r="L72" s="72"/>
    </row>
    <row r="73" spans="1:12" ht="16.5" thickBot="1">
      <c r="A73" s="102" t="s">
        <v>65</v>
      </c>
      <c r="B73" s="135">
        <v>1165</v>
      </c>
      <c r="C73" s="89">
        <v>1024</v>
      </c>
      <c r="D73" s="89">
        <v>2</v>
      </c>
      <c r="E73" s="99">
        <f t="shared" si="8"/>
        <v>2125.242718446602</v>
      </c>
      <c r="F73" s="89">
        <v>0</v>
      </c>
      <c r="G73" s="110">
        <v>0</v>
      </c>
      <c r="H73" s="111">
        <v>103</v>
      </c>
      <c r="I73" s="71"/>
      <c r="J73" s="72"/>
      <c r="K73" s="72"/>
      <c r="L73" s="72"/>
    </row>
    <row r="74" spans="1:12" ht="16.5" thickBot="1">
      <c r="A74" s="10" t="s">
        <v>3</v>
      </c>
      <c r="B74" s="29">
        <f>SUM(B52:B73)</f>
        <v>23477</v>
      </c>
      <c r="C74" s="29">
        <f>SUM(C52:C73)</f>
        <v>6743</v>
      </c>
      <c r="D74" s="29">
        <f>SUM(D52:D73)</f>
        <v>30</v>
      </c>
      <c r="E74" s="31">
        <f t="shared" si="8"/>
        <v>409.3741533459767</v>
      </c>
      <c r="F74" s="29">
        <f aca="true" t="shared" si="9" ref="F74:L74">SUM(F52:F73)</f>
        <v>4</v>
      </c>
      <c r="G74" s="44">
        <f t="shared" si="9"/>
        <v>27</v>
      </c>
      <c r="H74" s="32">
        <f t="shared" si="9"/>
        <v>7382</v>
      </c>
      <c r="I74" s="83">
        <f t="shared" si="9"/>
        <v>10</v>
      </c>
      <c r="J74" s="83">
        <f t="shared" si="9"/>
        <v>5</v>
      </c>
      <c r="K74" s="83">
        <f t="shared" si="9"/>
        <v>15</v>
      </c>
      <c r="L74" s="83">
        <f t="shared" si="9"/>
        <v>4</v>
      </c>
    </row>
    <row r="75" spans="1:12" ht="16.5" thickBot="1">
      <c r="A75" s="41" t="s">
        <v>1</v>
      </c>
      <c r="B75" s="9">
        <f>SUM(B13+B25+B36+B43+B50+B74+B44+B16)</f>
        <v>579326</v>
      </c>
      <c r="C75" s="9">
        <f>C13+C25+C36+C43+C74+C50+C44+C16</f>
        <v>220465</v>
      </c>
      <c r="D75" s="9">
        <f>SUM(D13+D25+D36+D43+D74+D50+D44+D16)</f>
        <v>6118</v>
      </c>
      <c r="E75" s="17">
        <f t="shared" si="8"/>
        <v>79.69943468369492</v>
      </c>
      <c r="F75" s="9">
        <f aca="true" t="shared" si="10" ref="F75:L75">F13+F25+F36+F43+F74+F50+F44+F16</f>
        <v>20</v>
      </c>
      <c r="G75" s="9">
        <f t="shared" si="10"/>
        <v>3546</v>
      </c>
      <c r="H75" s="9">
        <f t="shared" si="10"/>
        <v>1003509</v>
      </c>
      <c r="I75" s="9">
        <f t="shared" si="10"/>
        <v>9611</v>
      </c>
      <c r="J75" s="9">
        <f t="shared" si="10"/>
        <v>3216</v>
      </c>
      <c r="K75" s="9">
        <f t="shared" si="10"/>
        <v>1366</v>
      </c>
      <c r="L75" s="9">
        <f t="shared" si="10"/>
        <v>93</v>
      </c>
    </row>
    <row r="76" spans="1:76" s="5" customFormat="1" ht="15.75">
      <c r="A76" s="178" t="s">
        <v>47</v>
      </c>
      <c r="B76" s="179"/>
      <c r="C76" s="179"/>
      <c r="D76" s="179"/>
      <c r="E76" s="179"/>
      <c r="F76" s="179"/>
      <c r="G76" s="179"/>
      <c r="H76" s="180"/>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row>
    <row r="77" spans="1:76" s="5" customFormat="1" ht="30.75" customHeight="1">
      <c r="A77" s="181" t="s">
        <v>42</v>
      </c>
      <c r="B77" s="182"/>
      <c r="C77" s="182"/>
      <c r="D77" s="182"/>
      <c r="E77" s="182"/>
      <c r="F77" s="182"/>
      <c r="G77" s="182"/>
      <c r="H77" s="183"/>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row>
    <row r="78" spans="1:76" s="5" customFormat="1" ht="14.25" customHeight="1">
      <c r="A78" s="147" t="s">
        <v>27</v>
      </c>
      <c r="B78" s="148"/>
      <c r="C78" s="148"/>
      <c r="D78" s="148"/>
      <c r="E78" s="148"/>
      <c r="F78" s="148"/>
      <c r="G78" s="148"/>
      <c r="H78" s="149"/>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row>
    <row r="79" spans="1:76" s="5" customFormat="1" ht="17.25" customHeight="1">
      <c r="A79" s="144" t="s">
        <v>31</v>
      </c>
      <c r="B79" s="145"/>
      <c r="C79" s="145"/>
      <c r="D79" s="145"/>
      <c r="E79" s="145"/>
      <c r="F79" s="145"/>
      <c r="G79" s="145"/>
      <c r="H79" s="146"/>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row>
    <row r="80" spans="1:231" s="5" customFormat="1" ht="16.5" customHeight="1">
      <c r="A80" s="147" t="s">
        <v>33</v>
      </c>
      <c r="B80" s="148"/>
      <c r="C80" s="148"/>
      <c r="D80" s="148"/>
      <c r="E80" s="148"/>
      <c r="F80" s="148"/>
      <c r="G80" s="148"/>
      <c r="H80" s="149"/>
      <c r="I80" s="47"/>
      <c r="J80" s="47"/>
      <c r="K80" s="56"/>
      <c r="L80" s="5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94"/>
      <c r="BU80" s="176"/>
      <c r="BV80" s="176"/>
      <c r="BW80" s="176"/>
      <c r="BX80" s="176"/>
      <c r="BY80" s="176"/>
      <c r="BZ80" s="176"/>
      <c r="CA80" s="195"/>
      <c r="CB80" s="194"/>
      <c r="CC80" s="176"/>
      <c r="CD80" s="176"/>
      <c r="CE80" s="176"/>
      <c r="CF80" s="176"/>
      <c r="CG80" s="176"/>
      <c r="CH80" s="176"/>
      <c r="CI80" s="195"/>
      <c r="CJ80" s="194"/>
      <c r="CK80" s="176"/>
      <c r="CL80" s="176"/>
      <c r="CM80" s="176"/>
      <c r="CN80" s="176"/>
      <c r="CO80" s="176"/>
      <c r="CP80" s="176"/>
      <c r="CQ80" s="195"/>
      <c r="CR80" s="194"/>
      <c r="CS80" s="176"/>
      <c r="CT80" s="176"/>
      <c r="CU80" s="176"/>
      <c r="CV80" s="176"/>
      <c r="CW80" s="176"/>
      <c r="CX80" s="176"/>
      <c r="CY80" s="195"/>
      <c r="CZ80" s="194"/>
      <c r="DA80" s="176"/>
      <c r="DB80" s="176"/>
      <c r="DC80" s="176"/>
      <c r="DD80" s="176"/>
      <c r="DE80" s="176"/>
      <c r="DF80" s="176"/>
      <c r="DG80" s="195"/>
      <c r="DH80" s="194"/>
      <c r="DI80" s="176"/>
      <c r="DJ80" s="176"/>
      <c r="DK80" s="176"/>
      <c r="DL80" s="176"/>
      <c r="DM80" s="176"/>
      <c r="DN80" s="176"/>
      <c r="DO80" s="195"/>
      <c r="DP80" s="194"/>
      <c r="DQ80" s="176"/>
      <c r="DR80" s="176"/>
      <c r="DS80" s="176"/>
      <c r="DT80" s="176"/>
      <c r="DU80" s="176"/>
      <c r="DV80" s="176"/>
      <c r="DW80" s="195"/>
      <c r="DX80" s="194"/>
      <c r="DY80" s="176"/>
      <c r="DZ80" s="176"/>
      <c r="EA80" s="176"/>
      <c r="EB80" s="176"/>
      <c r="EC80" s="176"/>
      <c r="ED80" s="176"/>
      <c r="EE80" s="195"/>
      <c r="EF80" s="194"/>
      <c r="EG80" s="176"/>
      <c r="EH80" s="176"/>
      <c r="EI80" s="176"/>
      <c r="EJ80" s="176"/>
      <c r="EK80" s="176"/>
      <c r="EL80" s="176"/>
      <c r="EM80" s="195"/>
      <c r="EN80" s="194"/>
      <c r="EO80" s="176"/>
      <c r="EP80" s="176"/>
      <c r="EQ80" s="176"/>
      <c r="ER80" s="176"/>
      <c r="ES80" s="176"/>
      <c r="ET80" s="176"/>
      <c r="EU80" s="195"/>
      <c r="EV80" s="194"/>
      <c r="EW80" s="176"/>
      <c r="EX80" s="176"/>
      <c r="EY80" s="176"/>
      <c r="EZ80" s="176"/>
      <c r="FA80" s="176"/>
      <c r="FB80" s="176"/>
      <c r="FC80" s="195"/>
      <c r="FD80" s="194"/>
      <c r="FE80" s="176"/>
      <c r="FF80" s="176"/>
      <c r="FG80" s="176"/>
      <c r="FH80" s="176"/>
      <c r="FI80" s="176"/>
      <c r="FJ80" s="176"/>
      <c r="FK80" s="195"/>
      <c r="FL80" s="194"/>
      <c r="FM80" s="176"/>
      <c r="FN80" s="176"/>
      <c r="FO80" s="176"/>
      <c r="FP80" s="176"/>
      <c r="FQ80" s="176"/>
      <c r="FR80" s="176"/>
      <c r="FS80" s="195"/>
      <c r="FT80" s="194"/>
      <c r="FU80" s="176"/>
      <c r="FV80" s="176"/>
      <c r="FW80" s="176"/>
      <c r="FX80" s="176"/>
      <c r="FY80" s="176"/>
      <c r="FZ80" s="176"/>
      <c r="GA80" s="195"/>
      <c r="GB80" s="194"/>
      <c r="GC80" s="176"/>
      <c r="GD80" s="176"/>
      <c r="GE80" s="176"/>
      <c r="GF80" s="176"/>
      <c r="GG80" s="176"/>
      <c r="GH80" s="176"/>
      <c r="GI80" s="195"/>
      <c r="GJ80" s="194"/>
      <c r="GK80" s="176"/>
      <c r="GL80" s="176"/>
      <c r="GM80" s="176"/>
      <c r="GN80" s="176"/>
      <c r="GO80" s="176"/>
      <c r="GP80" s="176"/>
      <c r="GQ80" s="195"/>
      <c r="GR80" s="194"/>
      <c r="GS80" s="176"/>
      <c r="GT80" s="176"/>
      <c r="GU80" s="176"/>
      <c r="GV80" s="176"/>
      <c r="GW80" s="176"/>
      <c r="GX80" s="176"/>
      <c r="GY80" s="195"/>
      <c r="GZ80" s="194"/>
      <c r="HA80" s="176"/>
      <c r="HB80" s="176"/>
      <c r="HC80" s="176"/>
      <c r="HD80" s="176"/>
      <c r="HE80" s="176"/>
      <c r="HF80" s="176"/>
      <c r="HG80" s="195"/>
      <c r="HH80" s="194"/>
      <c r="HI80" s="176"/>
      <c r="HJ80" s="176"/>
      <c r="HK80" s="176"/>
      <c r="HL80" s="176"/>
      <c r="HM80" s="176"/>
      <c r="HN80" s="176"/>
      <c r="HO80" s="195"/>
      <c r="HP80" s="194"/>
      <c r="HQ80" s="176"/>
      <c r="HR80" s="176"/>
      <c r="HS80" s="176"/>
      <c r="HT80" s="176"/>
      <c r="HU80" s="176"/>
      <c r="HV80" s="176"/>
      <c r="HW80" s="195"/>
    </row>
    <row r="81" spans="1:231" s="5" customFormat="1" ht="44.25" customHeight="1">
      <c r="A81" s="147" t="s">
        <v>37</v>
      </c>
      <c r="B81" s="148"/>
      <c r="C81" s="148"/>
      <c r="D81" s="148"/>
      <c r="E81" s="148"/>
      <c r="F81" s="148"/>
      <c r="G81" s="148"/>
      <c r="H81" s="149"/>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row>
    <row r="82" spans="1:76" s="5" customFormat="1" ht="128.25" customHeight="1">
      <c r="A82" s="147" t="s">
        <v>52</v>
      </c>
      <c r="B82" s="148"/>
      <c r="C82" s="148"/>
      <c r="D82" s="148"/>
      <c r="E82" s="148"/>
      <c r="F82" s="148"/>
      <c r="G82" s="148"/>
      <c r="H82" s="149"/>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row>
    <row r="83" spans="1:76" s="5" customFormat="1" ht="30.75" customHeight="1">
      <c r="A83" s="147" t="s">
        <v>53</v>
      </c>
      <c r="B83" s="148"/>
      <c r="C83" s="148"/>
      <c r="D83" s="148"/>
      <c r="E83" s="148"/>
      <c r="F83" s="148"/>
      <c r="G83" s="148"/>
      <c r="H83" s="149"/>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row>
    <row r="84" spans="1:76" s="5" customFormat="1" ht="32.25" customHeight="1">
      <c r="A84" s="150" t="s">
        <v>77</v>
      </c>
      <c r="B84" s="148"/>
      <c r="C84" s="148"/>
      <c r="D84" s="148"/>
      <c r="E84" s="148"/>
      <c r="F84" s="148"/>
      <c r="G84" s="148"/>
      <c r="H84" s="149"/>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row>
    <row r="85" spans="1:76" s="59" customFormat="1" ht="42" customHeight="1">
      <c r="A85" s="147" t="s">
        <v>71</v>
      </c>
      <c r="B85" s="148"/>
      <c r="C85" s="148"/>
      <c r="D85" s="148"/>
      <c r="E85" s="148"/>
      <c r="F85" s="148"/>
      <c r="G85" s="148"/>
      <c r="H85" s="149"/>
      <c r="I85" s="47"/>
      <c r="J85" s="47"/>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row>
    <row r="86" spans="1:76" s="59" customFormat="1" ht="42" customHeight="1">
      <c r="A86" s="147" t="s">
        <v>78</v>
      </c>
      <c r="B86" s="148"/>
      <c r="C86" s="148"/>
      <c r="D86" s="148"/>
      <c r="E86" s="148"/>
      <c r="F86" s="148"/>
      <c r="G86" s="148"/>
      <c r="H86" s="149"/>
      <c r="I86" s="47"/>
      <c r="J86" s="47"/>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row>
    <row r="87" spans="1:76" s="5" customFormat="1" ht="48" customHeight="1">
      <c r="A87" s="147" t="s">
        <v>79</v>
      </c>
      <c r="B87" s="148"/>
      <c r="C87" s="148"/>
      <c r="D87" s="148"/>
      <c r="E87" s="148"/>
      <c r="F87" s="148"/>
      <c r="G87" s="148"/>
      <c r="H87" s="149"/>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row>
    <row r="88" spans="1:76" s="5" customFormat="1" ht="30.75" customHeight="1">
      <c r="A88" s="147" t="s">
        <v>95</v>
      </c>
      <c r="B88" s="148"/>
      <c r="C88" s="148"/>
      <c r="D88" s="148"/>
      <c r="E88" s="148"/>
      <c r="F88" s="148"/>
      <c r="G88" s="148"/>
      <c r="H88" s="149"/>
      <c r="I88" s="57"/>
      <c r="J88" s="5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row>
    <row r="89" spans="1:76" s="5" customFormat="1" ht="21.75" customHeight="1">
      <c r="A89" s="147" t="s">
        <v>96</v>
      </c>
      <c r="B89" s="148"/>
      <c r="C89" s="148"/>
      <c r="D89" s="148"/>
      <c r="E89" s="148"/>
      <c r="F89" s="148"/>
      <c r="G89" s="148"/>
      <c r="H89" s="149"/>
      <c r="I89" s="57"/>
      <c r="J89" s="5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row>
    <row r="90" spans="1:76" s="5" customFormat="1" ht="21.75" customHeight="1">
      <c r="A90" s="138" t="s">
        <v>97</v>
      </c>
      <c r="B90" s="136"/>
      <c r="C90" s="136"/>
      <c r="D90" s="136"/>
      <c r="E90" s="136"/>
      <c r="F90" s="136"/>
      <c r="G90" s="136"/>
      <c r="H90" s="137"/>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row>
    <row r="91" spans="1:76" s="5" customFormat="1" ht="16.5" customHeight="1">
      <c r="A91" s="162" t="s">
        <v>98</v>
      </c>
      <c r="B91" s="163"/>
      <c r="C91" s="163"/>
      <c r="D91" s="163"/>
      <c r="E91" s="163"/>
      <c r="F91" s="163"/>
      <c r="G91" s="163"/>
      <c r="H91" s="164"/>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row>
    <row r="92" spans="1:76" s="5" customFormat="1" ht="19.5" customHeight="1">
      <c r="A92" s="138" t="s">
        <v>99</v>
      </c>
      <c r="B92" s="136"/>
      <c r="C92" s="136"/>
      <c r="D92" s="136"/>
      <c r="E92" s="136"/>
      <c r="F92" s="136"/>
      <c r="G92" s="136"/>
      <c r="H92" s="137"/>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row>
    <row r="93" spans="1:76" s="5" customFormat="1" ht="47.25" customHeight="1">
      <c r="A93" s="150" t="s">
        <v>100</v>
      </c>
      <c r="B93" s="151"/>
      <c r="C93" s="151"/>
      <c r="D93" s="151"/>
      <c r="E93" s="151"/>
      <c r="F93" s="151"/>
      <c r="G93" s="151"/>
      <c r="H93" s="152"/>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row>
    <row r="94" spans="1:76" s="5" customFormat="1" ht="32.25" customHeight="1">
      <c r="A94" s="150" t="s">
        <v>101</v>
      </c>
      <c r="B94" s="151"/>
      <c r="C94" s="151"/>
      <c r="D94" s="151"/>
      <c r="E94" s="151"/>
      <c r="F94" s="151"/>
      <c r="G94" s="151"/>
      <c r="H94" s="152"/>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row>
    <row r="95" spans="1:76" s="5" customFormat="1" ht="31.5" customHeight="1">
      <c r="A95" s="153" t="s">
        <v>111</v>
      </c>
      <c r="B95" s="148"/>
      <c r="C95" s="148"/>
      <c r="D95" s="148"/>
      <c r="E95" s="148"/>
      <c r="F95" s="148"/>
      <c r="G95" s="148"/>
      <c r="H95" s="149"/>
      <c r="I95" s="58"/>
      <c r="J95" s="58"/>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row>
    <row r="96" spans="1:76" s="5" customFormat="1" ht="32.25" customHeight="1">
      <c r="A96" s="147" t="s">
        <v>102</v>
      </c>
      <c r="B96" s="148"/>
      <c r="C96" s="148"/>
      <c r="D96" s="148"/>
      <c r="E96" s="148"/>
      <c r="F96" s="148"/>
      <c r="G96" s="148"/>
      <c r="H96" s="149"/>
      <c r="I96" s="58"/>
      <c r="J96" s="58"/>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row>
    <row r="97" spans="1:231" s="59" customFormat="1" ht="42" customHeight="1">
      <c r="A97" s="153" t="s">
        <v>103</v>
      </c>
      <c r="B97" s="165"/>
      <c r="C97" s="165"/>
      <c r="D97" s="165"/>
      <c r="E97" s="165"/>
      <c r="F97" s="165"/>
      <c r="G97" s="165"/>
      <c r="H97" s="16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row>
    <row r="98" spans="1:231" s="59" customFormat="1" ht="29.25" customHeight="1">
      <c r="A98" s="157" t="s">
        <v>104</v>
      </c>
      <c r="B98" s="158"/>
      <c r="C98" s="158"/>
      <c r="D98" s="158"/>
      <c r="E98" s="158"/>
      <c r="F98" s="158"/>
      <c r="G98" s="158"/>
      <c r="H98" s="159"/>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row>
    <row r="99" spans="1:231" s="59" customFormat="1" ht="31.5" customHeight="1">
      <c r="A99" s="147" t="s">
        <v>105</v>
      </c>
      <c r="B99" s="148"/>
      <c r="C99" s="148"/>
      <c r="D99" s="148"/>
      <c r="E99" s="148"/>
      <c r="F99" s="148"/>
      <c r="G99" s="148"/>
      <c r="H99" s="149"/>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row>
    <row r="100" spans="1:76" s="5" customFormat="1" ht="41.25" customHeight="1">
      <c r="A100" s="150" t="s">
        <v>106</v>
      </c>
      <c r="B100" s="151"/>
      <c r="C100" s="151"/>
      <c r="D100" s="151"/>
      <c r="E100" s="151"/>
      <c r="F100" s="151"/>
      <c r="G100" s="151"/>
      <c r="H100" s="152"/>
      <c r="I100" s="55"/>
      <c r="J100" s="55"/>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row>
    <row r="101" spans="1:76" s="5" customFormat="1" ht="30.75" customHeight="1">
      <c r="A101" s="150" t="s">
        <v>107</v>
      </c>
      <c r="B101" s="160"/>
      <c r="C101" s="160"/>
      <c r="D101" s="160"/>
      <c r="E101" s="160"/>
      <c r="F101" s="160"/>
      <c r="G101" s="160"/>
      <c r="H101" s="161"/>
      <c r="I101" s="55"/>
      <c r="J101" s="55"/>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row>
    <row r="102" spans="1:76" s="5" customFormat="1" ht="32.25" customHeight="1">
      <c r="A102" s="154" t="s">
        <v>108</v>
      </c>
      <c r="B102" s="155"/>
      <c r="C102" s="155"/>
      <c r="D102" s="155"/>
      <c r="E102" s="155"/>
      <c r="F102" s="155"/>
      <c r="G102" s="155"/>
      <c r="H102" s="156"/>
      <c r="I102" s="55"/>
      <c r="J102" s="55"/>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row>
    <row r="103" spans="1:76" s="5" customFormat="1" ht="16.5" customHeight="1">
      <c r="A103" s="154" t="s">
        <v>109</v>
      </c>
      <c r="B103" s="155"/>
      <c r="C103" s="155"/>
      <c r="D103" s="155"/>
      <c r="E103" s="155"/>
      <c r="F103" s="155"/>
      <c r="G103" s="155"/>
      <c r="H103" s="156"/>
      <c r="I103" s="55"/>
      <c r="J103" s="55"/>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row>
    <row r="104" spans="1:76" s="5" customFormat="1" ht="45" customHeight="1">
      <c r="A104" s="154" t="s">
        <v>110</v>
      </c>
      <c r="B104" s="155"/>
      <c r="C104" s="155"/>
      <c r="D104" s="155"/>
      <c r="E104" s="155"/>
      <c r="F104" s="155"/>
      <c r="G104" s="155"/>
      <c r="H104" s="156"/>
      <c r="I104" s="55"/>
      <c r="J104" s="55"/>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row>
    <row r="105" spans="1:76" s="5" customFormat="1" ht="14.25" customHeight="1">
      <c r="A105" s="144" t="s">
        <v>55</v>
      </c>
      <c r="B105" s="145"/>
      <c r="C105" s="145"/>
      <c r="D105" s="145"/>
      <c r="E105" s="145"/>
      <c r="F105" s="145"/>
      <c r="G105" s="145"/>
      <c r="H105" s="146"/>
      <c r="I105" s="47"/>
      <c r="J105" s="4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row>
    <row r="106" spans="1:10" ht="31.5" customHeight="1" thickBot="1">
      <c r="A106" s="141" t="s">
        <v>67</v>
      </c>
      <c r="B106" s="142"/>
      <c r="C106" s="142"/>
      <c r="D106" s="142"/>
      <c r="E106" s="142"/>
      <c r="F106" s="142"/>
      <c r="G106" s="142"/>
      <c r="H106" s="143"/>
      <c r="I106" s="54"/>
      <c r="J106" s="54"/>
    </row>
    <row r="107" spans="1:10" ht="21" customHeight="1">
      <c r="A107" s="20"/>
      <c r="B107" s="20"/>
      <c r="C107" s="20"/>
      <c r="D107" s="20"/>
      <c r="E107" s="20"/>
      <c r="F107" s="20"/>
      <c r="G107" s="20"/>
      <c r="H107" s="20"/>
      <c r="I107" s="6"/>
      <c r="J107" s="6"/>
    </row>
    <row r="108" spans="1:12" ht="22.5" customHeight="1">
      <c r="A108" s="196"/>
      <c r="B108" s="196"/>
      <c r="C108" s="196"/>
      <c r="D108" s="196"/>
      <c r="E108" s="196"/>
      <c r="F108" s="196"/>
      <c r="G108" s="196"/>
      <c r="H108" s="196"/>
      <c r="I108" s="6"/>
      <c r="J108" s="6"/>
      <c r="K108" s="6"/>
      <c r="L108" s="6"/>
    </row>
    <row r="109" spans="1:12" ht="22.5" customHeight="1">
      <c r="A109" s="6"/>
      <c r="B109" s="6"/>
      <c r="C109" s="7"/>
      <c r="D109" s="7"/>
      <c r="E109" s="8"/>
      <c r="F109" s="8"/>
      <c r="G109" s="8"/>
      <c r="H109" s="6"/>
      <c r="I109" s="6"/>
      <c r="J109" s="6"/>
      <c r="K109" s="6"/>
      <c r="L109" s="6"/>
    </row>
    <row r="110" spans="1:8" ht="22.5" customHeight="1">
      <c r="A110" s="6"/>
      <c r="B110" s="6"/>
      <c r="C110" s="7"/>
      <c r="D110" s="7"/>
      <c r="E110" s="8"/>
      <c r="F110" s="8"/>
      <c r="G110" s="8"/>
      <c r="H110" s="6"/>
    </row>
    <row r="111" ht="33.75" customHeight="1">
      <c r="G111" s="8"/>
    </row>
    <row r="112" ht="24" customHeight="1"/>
    <row r="113" ht="18.75" customHeight="1"/>
  </sheetData>
  <sheetProtection password="CC7E" sheet="1" objects="1" scenarios="1"/>
  <mergeCells count="72">
    <mergeCell ref="A104:H104"/>
    <mergeCell ref="A99:H99"/>
    <mergeCell ref="A108:H108"/>
    <mergeCell ref="HP80:HW80"/>
    <mergeCell ref="GB80:GI80"/>
    <mergeCell ref="GJ80:GQ80"/>
    <mergeCell ref="GR80:GY80"/>
    <mergeCell ref="CR80:CY80"/>
    <mergeCell ref="GZ80:HG80"/>
    <mergeCell ref="HH80:HO80"/>
    <mergeCell ref="EN80:EU80"/>
    <mergeCell ref="EV80:FC80"/>
    <mergeCell ref="FD80:FK80"/>
    <mergeCell ref="FL80:FS80"/>
    <mergeCell ref="FT80:GA80"/>
    <mergeCell ref="CZ80:DG80"/>
    <mergeCell ref="DH80:DO80"/>
    <mergeCell ref="DP80:DW80"/>
    <mergeCell ref="DX80:EE80"/>
    <mergeCell ref="EF80:EM80"/>
    <mergeCell ref="BL80:BS80"/>
    <mergeCell ref="BT80:CA80"/>
    <mergeCell ref="CB80:CI80"/>
    <mergeCell ref="CJ80:CQ80"/>
    <mergeCell ref="AN80:AU80"/>
    <mergeCell ref="AV80:BC80"/>
    <mergeCell ref="BD80:BK80"/>
    <mergeCell ref="P80:W80"/>
    <mergeCell ref="M80:O80"/>
    <mergeCell ref="I7:J7"/>
    <mergeCell ref="A6:H6"/>
    <mergeCell ref="F7:F8"/>
    <mergeCell ref="B7:C7"/>
    <mergeCell ref="D7:D8"/>
    <mergeCell ref="X80:AE80"/>
    <mergeCell ref="AF80:AM80"/>
    <mergeCell ref="K7:L7"/>
    <mergeCell ref="A76:H76"/>
    <mergeCell ref="A77:H77"/>
    <mergeCell ref="A78:H78"/>
    <mergeCell ref="A80:H80"/>
    <mergeCell ref="G7:G8"/>
    <mergeCell ref="A7:A8"/>
    <mergeCell ref="E7:E8"/>
    <mergeCell ref="A81:H81"/>
    <mergeCell ref="A82:H82"/>
    <mergeCell ref="A91:H91"/>
    <mergeCell ref="A97:H97"/>
    <mergeCell ref="A1:H1"/>
    <mergeCell ref="B5:H5"/>
    <mergeCell ref="B4:H4"/>
    <mergeCell ref="B3:H3"/>
    <mergeCell ref="B2:H2"/>
    <mergeCell ref="A89:H89"/>
    <mergeCell ref="A102:H102"/>
    <mergeCell ref="A88:H88"/>
    <mergeCell ref="A85:H85"/>
    <mergeCell ref="A94:H94"/>
    <mergeCell ref="A98:H98"/>
    <mergeCell ref="A101:H101"/>
    <mergeCell ref="A86:H86"/>
    <mergeCell ref="A96:H96"/>
    <mergeCell ref="A106:H106"/>
    <mergeCell ref="A79:H79"/>
    <mergeCell ref="A87:H87"/>
    <mergeCell ref="A105:H105"/>
    <mergeCell ref="A83:H83"/>
    <mergeCell ref="A84:H84"/>
    <mergeCell ref="A100:H100"/>
    <mergeCell ref="A95:H95"/>
    <mergeCell ref="A103:H103"/>
    <mergeCell ref="A93:H93"/>
  </mergeCells>
  <printOptions horizontalCentered="1" verticalCentered="1"/>
  <pageMargins left="0.229166666666667" right="0.25" top="0.02875" bottom="0.567708333333333" header="0.3" footer="0.3"/>
  <pageSetup fitToHeight="1" fitToWidth="1" orientation="portrait" scale="31" r:id="rId2"/>
  <headerFooter>
    <oddFooter>&amp;CCumulative Zika suspected and confirmed cases reported by countries and territories in the Americas, 2015-2017. PAHO/WHO</oddFooter>
  </headerFooter>
  <rowBreaks count="1" manualBreakCount="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2017-09-01T13:02:08Z</cp:lastPrinted>
  <dcterms:created xsi:type="dcterms:W3CDTF">2006-07-28T15:16:25Z</dcterms:created>
  <dcterms:modified xsi:type="dcterms:W3CDTF">2017-09-01T13:03:03Z</dcterms:modified>
  <cp:category/>
  <cp:version/>
  <cp:contentType/>
  <cp:contentStatus/>
</cp:coreProperties>
</file>