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updateLinks="always" codeName="ThisWorkbook"/>
  <mc:AlternateContent xmlns:mc="http://schemas.openxmlformats.org/markup-compatibility/2006">
    <mc:Choice Requires="x15">
      <x15ac:absPath xmlns:x15ac="http://schemas.microsoft.com/office/spreadsheetml/2010/11/ac" url="C:\Users\cpasq\Documents\Material CMP\Documentos\PAHO-OPS\PAHO 2024\Proyectos SPA 2024\06 PAHO Projects_SPA_Oct_Nov2024\240240 Herram SMART\"/>
    </mc:Choice>
  </mc:AlternateContent>
  <xr:revisionPtr revIDLastSave="0" documentId="13_ncr:1_{CDD9E73F-F112-4079-9935-7860CCD9016D}" xr6:coauthVersionLast="47" xr6:coauthVersionMax="47" xr10:uidLastSave="{00000000-0000-0000-0000-000000000000}"/>
  <bookViews>
    <workbookView xWindow="-108" yWindow="-108" windowWidth="23256" windowHeight="12456" tabRatio="800" xr2:uid="{00000000-000D-0000-FFFF-FFFF00000000}"/>
  </bookViews>
  <sheets>
    <sheet name="Portada" sheetId="14" r:id="rId1"/>
    <sheet name="Ficha general" sheetId="13" r:id="rId2"/>
    <sheet name="1. Gobernanza" sheetId="2" r:id="rId3"/>
    <sheet name="2. Agua" sheetId="4" r:id="rId4"/>
    <sheet name="3. Energía" sheetId="5" r:id="rId5"/>
    <sheet name="4. GEI" sheetId="6" r:id="rId6"/>
    <sheet name="5. Prod farmaceut. y peligrosos" sheetId="7" r:id="rId7"/>
    <sheet name="6. Residuos" sheetId="8" r:id="rId8"/>
    <sheet name="7. Ropa hospitalaria, alimentos" sheetId="9" r:id="rId9"/>
    <sheet name="8. Transporte" sheetId="10" r:id="rId10"/>
    <sheet name="9. Flora y fauna" sheetId="11" r:id="rId11"/>
    <sheet name="Resultados" sheetId="18" r:id="rId12"/>
    <sheet name="Informe resultados" sheetId="12" state="hidden" r:id="rId1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90" i="18" l="1"/>
  <c r="F16" i="18"/>
  <c r="G147" i="18"/>
  <c r="I147" i="18"/>
  <c r="F32" i="18"/>
  <c r="D8" i="7"/>
  <c r="I6" i="11"/>
  <c r="I7" i="11"/>
  <c r="H6" i="11"/>
  <c r="H7" i="11"/>
  <c r="G6" i="11"/>
  <c r="G7" i="11"/>
  <c r="F6" i="11"/>
  <c r="F7" i="11"/>
  <c r="E6" i="11"/>
  <c r="E7" i="11"/>
  <c r="D6" i="11"/>
  <c r="D7" i="11"/>
  <c r="J90" i="5"/>
  <c r="J91" i="5"/>
  <c r="J92" i="5"/>
  <c r="J93" i="5"/>
  <c r="J94" i="5"/>
  <c r="J95" i="5"/>
  <c r="J96" i="5"/>
  <c r="J97" i="5"/>
  <c r="J98" i="5"/>
  <c r="J99" i="5"/>
  <c r="J100" i="5"/>
  <c r="H8" i="11"/>
  <c r="H9" i="11"/>
  <c r="H10" i="11"/>
  <c r="H11" i="11"/>
  <c r="H12" i="11"/>
  <c r="H13" i="11"/>
  <c r="G256" i="18"/>
  <c r="I256" i="18" s="1"/>
  <c r="I13" i="11"/>
  <c r="I12" i="11"/>
  <c r="I11" i="11"/>
  <c r="I10" i="11"/>
  <c r="I9" i="11"/>
  <c r="I8" i="11"/>
  <c r="G13" i="11"/>
  <c r="G12" i="11"/>
  <c r="G11" i="11"/>
  <c r="G10" i="11"/>
  <c r="G9" i="11"/>
  <c r="G8" i="11"/>
  <c r="F13" i="11"/>
  <c r="F12" i="11"/>
  <c r="F11" i="11"/>
  <c r="F10" i="11"/>
  <c r="F9" i="11"/>
  <c r="F8" i="11"/>
  <c r="E13" i="11"/>
  <c r="E12" i="11"/>
  <c r="E11" i="11"/>
  <c r="E10" i="11"/>
  <c r="E9" i="11"/>
  <c r="E8" i="11"/>
  <c r="D13" i="11"/>
  <c r="D12" i="11"/>
  <c r="D11" i="11"/>
  <c r="D10" i="11"/>
  <c r="D9" i="11"/>
  <c r="D8" i="11"/>
  <c r="I199" i="18"/>
  <c r="G240" i="18"/>
  <c r="G242" i="18"/>
  <c r="I242" i="18" s="1"/>
  <c r="G222" i="18"/>
  <c r="I222" i="18" s="1"/>
  <c r="G223" i="18"/>
  <c r="I223" i="18" s="1"/>
  <c r="G224" i="18"/>
  <c r="I224" i="18" s="1"/>
  <c r="G225" i="18"/>
  <c r="I225" i="18" s="1"/>
  <c r="G226" i="18"/>
  <c r="I226" i="18" s="1"/>
  <c r="G227" i="18"/>
  <c r="I227" i="18" s="1"/>
  <c r="G228" i="18"/>
  <c r="I228" i="18" s="1"/>
  <c r="G229" i="18"/>
  <c r="I229" i="18" s="1"/>
  <c r="G230" i="18"/>
  <c r="I230" i="18" s="1"/>
  <c r="G221" i="18"/>
  <c r="I221" i="18" s="1"/>
  <c r="G207" i="18"/>
  <c r="G206" i="18"/>
  <c r="G199" i="18"/>
  <c r="G198" i="18"/>
  <c r="I198" i="18" s="1"/>
  <c r="G27" i="7"/>
  <c r="E27" i="7"/>
  <c r="G20" i="7"/>
  <c r="E20" i="7"/>
  <c r="G10" i="7"/>
  <c r="G9" i="7"/>
  <c r="G8" i="7"/>
  <c r="D13" i="7"/>
  <c r="D12" i="7"/>
  <c r="E12" i="7"/>
  <c r="E13" i="7"/>
  <c r="E9" i="7"/>
  <c r="E10" i="7"/>
  <c r="E8" i="7"/>
  <c r="D10" i="7"/>
  <c r="D9" i="7"/>
  <c r="C10" i="7"/>
  <c r="C9" i="7"/>
  <c r="C8" i="7"/>
  <c r="B10" i="7"/>
  <c r="B9" i="7"/>
  <c r="B8" i="7"/>
  <c r="G194" i="18"/>
  <c r="J83" i="5"/>
  <c r="J84" i="5"/>
  <c r="J85" i="5"/>
  <c r="J86" i="5"/>
  <c r="J87" i="5"/>
  <c r="J88" i="5"/>
  <c r="J89" i="5"/>
  <c r="J133" i="5"/>
  <c r="J134" i="5"/>
  <c r="J135" i="5"/>
  <c r="J136" i="5"/>
  <c r="J137" i="5"/>
  <c r="J138" i="5"/>
  <c r="J139" i="5"/>
  <c r="J140" i="5"/>
  <c r="J141" i="5"/>
  <c r="J142" i="5"/>
  <c r="J143" i="5"/>
  <c r="J144" i="5"/>
  <c r="J145" i="5"/>
  <c r="J146" i="5"/>
  <c r="J147" i="5"/>
  <c r="J61" i="5"/>
  <c r="J62" i="5"/>
  <c r="J63" i="5"/>
  <c r="J64" i="5"/>
  <c r="J65" i="5"/>
  <c r="J66" i="5"/>
  <c r="J67" i="5"/>
  <c r="J68" i="5"/>
  <c r="J69" i="5"/>
  <c r="J70" i="5"/>
  <c r="J71" i="5"/>
  <c r="J72" i="5"/>
  <c r="J73" i="5"/>
  <c r="J74" i="5"/>
  <c r="J75" i="5"/>
  <c r="E32" i="5"/>
  <c r="G104" i="18" s="1"/>
  <c r="I104" i="18" s="1"/>
  <c r="G98" i="18"/>
  <c r="G21" i="5"/>
  <c r="E21" i="5"/>
  <c r="G88" i="18"/>
  <c r="G85" i="18"/>
  <c r="G82" i="18"/>
  <c r="E14" i="2"/>
  <c r="J50" i="5"/>
  <c r="J51" i="5"/>
  <c r="J52" i="5"/>
  <c r="J53" i="5"/>
  <c r="J54" i="5"/>
  <c r="J55" i="5"/>
  <c r="J56" i="5"/>
  <c r="J57" i="5"/>
  <c r="J58" i="5"/>
  <c r="J59" i="5"/>
  <c r="J60" i="5"/>
  <c r="J76" i="5"/>
  <c r="J77" i="5"/>
  <c r="J78" i="5"/>
  <c r="J79" i="5"/>
  <c r="J80" i="5"/>
  <c r="J81" i="5"/>
  <c r="J82" i="5"/>
  <c r="J101" i="5"/>
  <c r="J102" i="5"/>
  <c r="J103" i="5"/>
  <c r="J104" i="5"/>
  <c r="J105" i="5"/>
  <c r="J106" i="5"/>
  <c r="J107" i="5"/>
  <c r="J108" i="5"/>
  <c r="J109" i="5"/>
  <c r="J110" i="5"/>
  <c r="J111" i="5"/>
  <c r="J112" i="5"/>
  <c r="J113" i="5"/>
  <c r="J114" i="5"/>
  <c r="J115" i="5"/>
  <c r="J116" i="5"/>
  <c r="J117" i="5"/>
  <c r="J118" i="5"/>
  <c r="J119" i="5"/>
  <c r="J120" i="5"/>
  <c r="J121" i="5"/>
  <c r="J122" i="5"/>
  <c r="J123" i="5"/>
  <c r="J124" i="5"/>
  <c r="J125" i="5"/>
  <c r="J126" i="5"/>
  <c r="J127" i="5"/>
  <c r="J128" i="5"/>
  <c r="J129" i="5"/>
  <c r="J130" i="5"/>
  <c r="J131" i="5"/>
  <c r="J132" i="5"/>
  <c r="J148" i="5"/>
  <c r="J149" i="5"/>
  <c r="J150" i="5"/>
  <c r="G139" i="18"/>
  <c r="G131" i="18"/>
  <c r="I131" i="18" s="1"/>
  <c r="G127" i="18"/>
  <c r="I127" i="18" s="1"/>
  <c r="G111" i="18"/>
  <c r="G110" i="18"/>
  <c r="I110" i="18" s="1"/>
  <c r="C32" i="5"/>
  <c r="G103" i="18" s="1"/>
  <c r="G102" i="18"/>
  <c r="G97" i="18"/>
  <c r="G96" i="18"/>
  <c r="I96" i="18" s="1"/>
  <c r="G91" i="18"/>
  <c r="I91" i="18" s="1"/>
  <c r="G78" i="18"/>
  <c r="G77" i="18"/>
  <c r="I77" i="18" s="1"/>
  <c r="G72" i="18"/>
  <c r="G68" i="18"/>
  <c r="G64" i="18"/>
  <c r="G63" i="18"/>
  <c r="G62" i="18"/>
  <c r="J151" i="5"/>
  <c r="J152" i="5"/>
  <c r="J153" i="5"/>
  <c r="J154" i="5"/>
  <c r="J155" i="5"/>
  <c r="J156" i="5"/>
  <c r="G140" i="18"/>
  <c r="G249" i="18"/>
  <c r="G248" i="18"/>
  <c r="I248" i="18" s="1"/>
  <c r="G258" i="18" l="1"/>
  <c r="I258" i="18" s="1"/>
  <c r="G241" i="18"/>
  <c r="I132" i="18"/>
  <c r="N39" i="13"/>
  <c r="F39" i="13"/>
  <c r="N61" i="13"/>
  <c r="F61" i="13"/>
  <c r="G236" i="18" l="1"/>
  <c r="I236" i="18" s="1"/>
  <c r="G235" i="18"/>
  <c r="I235" i="18" s="1"/>
  <c r="G204" i="18"/>
  <c r="I205" i="18" s="1"/>
  <c r="I140" i="18"/>
  <c r="G89" i="18"/>
  <c r="G86" i="18"/>
  <c r="I86" i="18" s="1"/>
  <c r="G84" i="18"/>
  <c r="G83" i="18"/>
  <c r="I83" i="18" s="1"/>
  <c r="G247" i="18"/>
  <c r="I247" i="18" s="1"/>
  <c r="I111" i="18"/>
  <c r="G138" i="18"/>
  <c r="I138" i="18" s="1"/>
  <c r="I139" i="18"/>
  <c r="I204" i="18" l="1"/>
  <c r="G90" i="18"/>
  <c r="I89" i="18"/>
  <c r="I87" i="18"/>
  <c r="I84" i="18"/>
  <c r="I194" i="18"/>
  <c r="I249" i="18"/>
  <c r="G250" i="18"/>
  <c r="I250" i="18" s="1"/>
  <c r="G251" i="18"/>
  <c r="I251" i="18" s="1"/>
  <c r="I241" i="18"/>
  <c r="G212" i="18"/>
  <c r="I212" i="18" s="1"/>
  <c r="G213" i="18"/>
  <c r="I213" i="18" s="1"/>
  <c r="G214" i="18"/>
  <c r="I214" i="18" s="1"/>
  <c r="G215" i="18"/>
  <c r="I215" i="18" s="1"/>
  <c r="G216" i="18"/>
  <c r="I216" i="18" s="1"/>
  <c r="G217" i="18"/>
  <c r="I217" i="18" s="1"/>
  <c r="G218" i="18"/>
  <c r="I218" i="18" s="1"/>
  <c r="G219" i="18"/>
  <c r="I219" i="18" s="1"/>
  <c r="G220" i="18"/>
  <c r="I220" i="18" s="1"/>
  <c r="G211" i="18"/>
  <c r="I211" i="18" s="1"/>
  <c r="I207" i="18"/>
  <c r="I206" i="18"/>
  <c r="F163" i="18"/>
  <c r="L163" i="18" s="1"/>
  <c r="H163" i="18"/>
  <c r="D163" i="18"/>
  <c r="D162" i="18"/>
  <c r="D161" i="18"/>
  <c r="F162" i="18"/>
  <c r="L162" i="18" s="1"/>
  <c r="F161" i="18"/>
  <c r="L161" i="18" s="1"/>
  <c r="H162" i="18"/>
  <c r="H161" i="18"/>
  <c r="H160" i="18"/>
  <c r="H159" i="18"/>
  <c r="H158" i="18"/>
  <c r="H157" i="18"/>
  <c r="F159" i="18"/>
  <c r="L159" i="18" s="1"/>
  <c r="F160" i="18"/>
  <c r="L160" i="18" s="1"/>
  <c r="F158" i="18"/>
  <c r="L158" i="18" s="1"/>
  <c r="F157" i="18"/>
  <c r="L157" i="18" s="1"/>
  <c r="B32" i="5"/>
  <c r="G141" i="18"/>
  <c r="I141" i="18" s="1"/>
  <c r="G134" i="18"/>
  <c r="I134" i="18" s="1"/>
  <c r="G133" i="18"/>
  <c r="G108" i="18"/>
  <c r="I102" i="18"/>
  <c r="I98" i="18"/>
  <c r="I97" i="18"/>
  <c r="I72" i="18"/>
  <c r="I68" i="18"/>
  <c r="L9" i="18"/>
  <c r="E9" i="18"/>
  <c r="E8" i="18"/>
  <c r="I64" i="18"/>
  <c r="I63" i="18"/>
  <c r="I62" i="18"/>
  <c r="L46" i="18"/>
  <c r="L45" i="18"/>
  <c r="J46" i="18"/>
  <c r="J45" i="18"/>
  <c r="H46" i="18"/>
  <c r="H45" i="18"/>
  <c r="F46" i="18"/>
  <c r="F45" i="18"/>
  <c r="N119" i="13"/>
  <c r="L44" i="18" s="1"/>
  <c r="N118" i="13"/>
  <c r="J44" i="18" s="1"/>
  <c r="N117" i="13"/>
  <c r="H44" i="18" s="1"/>
  <c r="N116" i="13"/>
  <c r="F44" i="18" s="1"/>
  <c r="F119" i="13"/>
  <c r="L48" i="18" s="1"/>
  <c r="F118" i="13"/>
  <c r="F155" i="18" s="1"/>
  <c r="L155" i="18" s="1"/>
  <c r="F117" i="13"/>
  <c r="H48" i="18" s="1"/>
  <c r="F116" i="13"/>
  <c r="F48" i="18" s="1"/>
  <c r="M61" i="13"/>
  <c r="F29" i="18" s="1"/>
  <c r="E61" i="13"/>
  <c r="M39" i="13"/>
  <c r="F15" i="18" s="1"/>
  <c r="E39" i="13"/>
  <c r="F14" i="18" s="1"/>
  <c r="F31" i="18"/>
  <c r="F30" i="18"/>
  <c r="F33" i="18" l="1"/>
  <c r="F34" i="18"/>
  <c r="F19" i="18"/>
  <c r="F20" i="18"/>
  <c r="J48" i="18"/>
  <c r="F153" i="18"/>
  <c r="L153" i="18" s="1"/>
  <c r="F154" i="18"/>
  <c r="L154" i="18" s="1"/>
  <c r="F156" i="18"/>
  <c r="L156" i="18" s="1"/>
  <c r="G132" i="18"/>
  <c r="I133" i="18"/>
  <c r="I109" i="18"/>
  <c r="I108" i="18"/>
  <c r="G109" i="18"/>
  <c r="G87" i="18"/>
  <c r="G257" i="18"/>
  <c r="I257" i="18" s="1"/>
  <c r="I103" i="18"/>
  <c r="I78" i="18"/>
  <c r="F47" i="18"/>
  <c r="H47" i="18"/>
  <c r="L47" i="18"/>
  <c r="F18" i="18"/>
  <c r="G17" i="9"/>
  <c r="E6" i="9"/>
  <c r="E30" i="8"/>
  <c r="G30" i="8"/>
  <c r="G23" i="8"/>
  <c r="E23" i="8"/>
  <c r="G7" i="6"/>
  <c r="E7" i="6"/>
  <c r="E157" i="5"/>
  <c r="I32" i="5"/>
  <c r="G32" i="5"/>
  <c r="G28" i="5"/>
  <c r="E28" i="5"/>
  <c r="G14" i="5"/>
  <c r="E14" i="5"/>
  <c r="G7" i="5"/>
  <c r="E7" i="5"/>
  <c r="G122" i="4"/>
  <c r="E122" i="4"/>
  <c r="G14" i="4"/>
  <c r="E14" i="4"/>
  <c r="G7" i="4"/>
  <c r="E7" i="4"/>
  <c r="G35" i="2"/>
  <c r="E35" i="2"/>
  <c r="G28" i="2"/>
  <c r="E28" i="2"/>
  <c r="E21" i="2"/>
  <c r="E7" i="2"/>
  <c r="C50" i="13"/>
  <c r="K50" i="13" s="1"/>
  <c r="C51" i="13"/>
  <c r="K51" i="13" s="1"/>
  <c r="C52" i="13"/>
  <c r="K52" i="13" s="1"/>
  <c r="C53" i="13"/>
  <c r="K53" i="13" s="1"/>
  <c r="C54" i="13"/>
  <c r="K54" i="13" s="1"/>
  <c r="C55" i="13"/>
  <c r="K55" i="13" s="1"/>
  <c r="C56" i="13"/>
  <c r="K56" i="13" s="1"/>
  <c r="C57" i="13"/>
  <c r="K57" i="13" s="1"/>
  <c r="C58" i="13"/>
  <c r="K58" i="13" s="1"/>
  <c r="C59" i="13"/>
  <c r="K59" i="13" s="1"/>
  <c r="C60" i="13"/>
  <c r="K60" i="13" s="1"/>
  <c r="C49" i="13"/>
  <c r="K49" i="13" s="1"/>
  <c r="K27" i="13"/>
  <c r="K28" i="13"/>
  <c r="K29" i="13"/>
  <c r="K30" i="13"/>
  <c r="K31" i="13"/>
  <c r="K32" i="13"/>
  <c r="K33" i="13"/>
  <c r="K34" i="13"/>
  <c r="K35" i="13"/>
  <c r="K36" i="13"/>
  <c r="K37" i="13"/>
  <c r="K38" i="13"/>
  <c r="G205" i="18" l="1"/>
  <c r="J47" i="18"/>
  <c r="J157" i="5"/>
  <c r="F152" i="18" s="1"/>
  <c r="L152" i="18" s="1"/>
  <c r="C112" i="13"/>
  <c r="K112" i="13" s="1"/>
  <c r="C80" i="13"/>
  <c r="K80" i="13" s="1"/>
  <c r="C84" i="13"/>
  <c r="K84" i="13" s="1"/>
  <c r="C88" i="13"/>
  <c r="K88" i="13" s="1"/>
  <c r="C92" i="13"/>
  <c r="K92" i="13" s="1"/>
  <c r="C96" i="13"/>
  <c r="K96" i="13" s="1"/>
  <c r="C76" i="13"/>
  <c r="K76" i="13" s="1"/>
  <c r="C100" i="13"/>
  <c r="K100" i="13" s="1"/>
  <c r="C104" i="13"/>
  <c r="K104" i="13" s="1"/>
  <c r="C108" i="13"/>
  <c r="K108" i="13" s="1"/>
  <c r="C72" i="13"/>
  <c r="K72" i="13" s="1"/>
  <c r="C68" i="13"/>
  <c r="K68" i="13" s="1"/>
  <c r="A10" i="12"/>
  <c r="G146" i="18" l="1"/>
  <c r="L164" i="18"/>
  <c r="G145" i="18" s="1"/>
  <c r="I145" i="18" s="1"/>
  <c r="I146" i="18"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Gisell Alban</author>
  </authors>
  <commentList>
    <comment ref="K13" authorId="0" shapeId="0" xr:uid="{56656331-F26B-46EB-8E04-AC5C1191B0E0}">
      <text>
        <r>
          <rPr>
            <b/>
            <sz val="9"/>
            <color indexed="81"/>
            <rFont val="Tahoma"/>
            <family val="2"/>
          </rPr>
          <t>Gisell Alban:</t>
        </r>
        <r>
          <rPr>
            <sz val="9"/>
            <color indexed="81"/>
            <rFont val="Tahoma"/>
            <family val="2"/>
          </rPr>
          <t xml:space="preserve">
Entre funcionarios y pacientes ambulatorios.</t>
        </r>
      </text>
    </comment>
    <comment ref="C15" authorId="0" shapeId="0" xr:uid="{5EAC9995-A5CD-4075-A28A-9F7ACE01E15A}">
      <text>
        <r>
          <rPr>
            <b/>
            <sz val="9"/>
            <color indexed="81"/>
            <rFont val="Tahoma"/>
            <family val="2"/>
          </rPr>
          <t>Gisell Alban:</t>
        </r>
        <r>
          <rPr>
            <sz val="9"/>
            <color indexed="81"/>
            <rFont val="Tahoma"/>
            <family val="2"/>
          </rPr>
          <t xml:space="preserve">
Áreas dedicadas a la vegetación.</t>
        </r>
      </text>
    </comment>
  </commentList>
</comments>
</file>

<file path=xl/sharedStrings.xml><?xml version="1.0" encoding="utf-8"?>
<sst xmlns="http://schemas.openxmlformats.org/spreadsheetml/2006/main" count="961" uniqueCount="521">
  <si>
    <t>Componente de medición</t>
  </si>
  <si>
    <t>Fuente de información</t>
  </si>
  <si>
    <t>Método de verificación</t>
  </si>
  <si>
    <t>RESULTADO</t>
  </si>
  <si>
    <t>Vigencia de la certificación</t>
  </si>
  <si>
    <t>Frecuencia de actualización del plan</t>
  </si>
  <si>
    <t>1. GOBERNANZA</t>
  </si>
  <si>
    <t>a. Semestral
b. Anual
c. Cada dos años
d. Más de dos años
e. No se actualiza</t>
  </si>
  <si>
    <t>Campañas, sensibilización, capacitación y socialización</t>
  </si>
  <si>
    <t>2. AGUA</t>
  </si>
  <si>
    <t>Sensibilización sobre el uso eficiente del agua</t>
  </si>
  <si>
    <t>Preguntas</t>
  </si>
  <si>
    <t>Respuestas</t>
  </si>
  <si>
    <t>Mes</t>
  </si>
  <si>
    <t>Uso (m3)</t>
  </si>
  <si>
    <t>Costo mensual</t>
  </si>
  <si>
    <t>Tipo de equipo</t>
  </si>
  <si>
    <t>Cantidad</t>
  </si>
  <si>
    <t>Tipo de riego</t>
  </si>
  <si>
    <t xml:space="preserve">Fuente de información </t>
  </si>
  <si>
    <t xml:space="preserve">Mantenimiento </t>
  </si>
  <si>
    <t>¿Cuál es el daño más frecuente?</t>
  </si>
  <si>
    <t>3. ENERGÍA</t>
  </si>
  <si>
    <t>Sensibilización sobre el uso eficiente de la energía</t>
  </si>
  <si>
    <t>Costo promedio del kWh</t>
  </si>
  <si>
    <t xml:space="preserve">Energía renovable aislada de la red eléctrica nacional </t>
  </si>
  <si>
    <t>Tipo de tecnología</t>
  </si>
  <si>
    <t>Generación eléctrica de energía renovable aislada de la red eléctrica nacional</t>
  </si>
  <si>
    <t>Capacidad del sistema** (kW)</t>
  </si>
  <si>
    <t>Producción anual de energía (kWh)</t>
  </si>
  <si>
    <t xml:space="preserve">Capacidad del banco de baterías*** </t>
  </si>
  <si>
    <t>Potencia nominal (kW)</t>
  </si>
  <si>
    <t>Potencia nominal (KVA)</t>
  </si>
  <si>
    <t>Horas de autonomía</t>
  </si>
  <si>
    <t>Tipo de combustible</t>
  </si>
  <si>
    <t>Horas de uso a la semana</t>
  </si>
  <si>
    <t>Cantidad de equipos</t>
  </si>
  <si>
    <t>Fuente</t>
  </si>
  <si>
    <t>TOTAL HUELLA DE CARBONO</t>
  </si>
  <si>
    <t>Consumo anual</t>
  </si>
  <si>
    <t>Uso de gases anestésicos</t>
  </si>
  <si>
    <t>Desflurano</t>
  </si>
  <si>
    <t>Isoflurano</t>
  </si>
  <si>
    <t>Óxido nitroso</t>
  </si>
  <si>
    <t>Sevoflurano</t>
  </si>
  <si>
    <t>¿Su uso está en proceso de reducción?</t>
  </si>
  <si>
    <t>¿Captura el gas residual?</t>
  </si>
  <si>
    <t>¿Recicla el gas residual?</t>
  </si>
  <si>
    <t>¿Se documenta el mantenimiento en registros estándar /bitácoras de inspección?</t>
  </si>
  <si>
    <t>Refrigerantes</t>
  </si>
  <si>
    <t>Tipo de refrigerante</t>
  </si>
  <si>
    <t>5. GESTIÓN DE PRODUCTOS FARMACÉUTICOS Y PELIGROSOS</t>
  </si>
  <si>
    <t>Eliminación del mercurio</t>
  </si>
  <si>
    <t>¿Se planea reemplazar o eliminar?</t>
  </si>
  <si>
    <t>¿Cómo se realiza la disposición final del mercurio por equipo?</t>
  </si>
  <si>
    <t>Detallar</t>
  </si>
  <si>
    <t>¿Ha registrado niveles de contaminación causado por mercurio?</t>
  </si>
  <si>
    <t>Minimización de productos farmacéuticos</t>
  </si>
  <si>
    <t>Frecuencia de actualización del programa</t>
  </si>
  <si>
    <t>a. Quincenal
b. Mensual 
c. Semestral
d. Anual
e. Cada dos años
f. Más de dos años
g. No se actualiza</t>
  </si>
  <si>
    <t>Gestión de residuos sólidos y líquidos</t>
  </si>
  <si>
    <t>Sensibilización en gestión de residuos sólidos y líquidos</t>
  </si>
  <si>
    <t>Cuantificación de residuos sólidos y líquidos</t>
  </si>
  <si>
    <t>Domésticos</t>
  </si>
  <si>
    <t>Reciclables</t>
  </si>
  <si>
    <t>Biodegradables</t>
  </si>
  <si>
    <t>Peligrosos</t>
  </si>
  <si>
    <t>Farmacéuticos</t>
  </si>
  <si>
    <t>Citotóxicos</t>
  </si>
  <si>
    <t>Químicos</t>
  </si>
  <si>
    <t>Biológicos</t>
  </si>
  <si>
    <t>Infecciosos</t>
  </si>
  <si>
    <t>Punzocortantes</t>
  </si>
  <si>
    <t>Anatómicos</t>
  </si>
  <si>
    <t>Gestión de residuos reciclables</t>
  </si>
  <si>
    <t>¿Existen depósitos correctamente identificados en el hospital?</t>
  </si>
  <si>
    <t>¿Se venden a compañías de reciclaje?</t>
  </si>
  <si>
    <t>Papel</t>
  </si>
  <si>
    <t>Cartón</t>
  </si>
  <si>
    <t>Plásticos</t>
  </si>
  <si>
    <t>Envases de vidrio</t>
  </si>
  <si>
    <t>Metal</t>
  </si>
  <si>
    <t>Materiales textiles</t>
  </si>
  <si>
    <t>Aparatos electrónicos</t>
  </si>
  <si>
    <t>Baterías agotadas</t>
  </si>
  <si>
    <t>7. GESTIÓN DE OTROS PRODUCTOS</t>
  </si>
  <si>
    <t>¿Con qué frecuencia?</t>
  </si>
  <si>
    <t>Gestión de alimentos</t>
  </si>
  <si>
    <t>Frecuencia de preparación de comida</t>
  </si>
  <si>
    <t>Porcentaje de raciones que se desperdician al día</t>
  </si>
  <si>
    <t>8. TRANSPORTE</t>
  </si>
  <si>
    <t>Tipo de transporte</t>
  </si>
  <si>
    <t>¿Existe infraestructura para almacenamiento seguro?</t>
  </si>
  <si>
    <t>¿Existen incentivos del hospital para su uso?</t>
  </si>
  <si>
    <t>9. FLORA Y FAUNA</t>
  </si>
  <si>
    <t>Tipo de área verde</t>
  </si>
  <si>
    <t>Área (m2)</t>
  </si>
  <si>
    <t>Porcentaje</t>
  </si>
  <si>
    <t>Huerto</t>
  </si>
  <si>
    <t xml:space="preserve">Jardín horizontal </t>
  </si>
  <si>
    <t>Bosque</t>
  </si>
  <si>
    <t>Parque</t>
  </si>
  <si>
    <t>HOSPITALES INTELIGENTES</t>
  </si>
  <si>
    <t>INFORME DE RESULTADOS DE LA EVALUACIÓN</t>
  </si>
  <si>
    <t>RESULTADOS HERRAMIENTA DE EVALUACIÓN DE LÍNEA DE BASE</t>
  </si>
  <si>
    <t>Herramienta de Evaluación de Línea de Base</t>
  </si>
  <si>
    <t>1. Gobernanza</t>
  </si>
  <si>
    <t>Recomendaciones</t>
  </si>
  <si>
    <t>Detalle pregunta 1</t>
  </si>
  <si>
    <t>Detalle pregunta 2</t>
  </si>
  <si>
    <t>Detalle pregunta 3</t>
  </si>
  <si>
    <t>Detalle pregunta 4</t>
  </si>
  <si>
    <t>Detalle pregunta 8</t>
  </si>
  <si>
    <t>Detalle pregunta 11</t>
  </si>
  <si>
    <t xml:space="preserve">Jardín vertical </t>
  </si>
  <si>
    <t>Porcentaje de áreas verdes en el hospital</t>
  </si>
  <si>
    <t>Ubicación o lugar de referencia</t>
  </si>
  <si>
    <t>OBJETIVO</t>
  </si>
  <si>
    <t>ALCANCE</t>
  </si>
  <si>
    <t>INSTRUCCIONES:</t>
  </si>
  <si>
    <t>CIUDAD Y PAÍS:</t>
  </si>
  <si>
    <t>NOMBRE DEL EVALUADOR:</t>
  </si>
  <si>
    <t>FECHA DE EVALUACIÓN:</t>
  </si>
  <si>
    <t>Uso 
(kWh)</t>
  </si>
  <si>
    <t>Observaciones</t>
  </si>
  <si>
    <t>TOTAL</t>
  </si>
  <si>
    <t>Área del terreno (m2)</t>
  </si>
  <si>
    <t>GENERALIDADES DEL HOSPITAL</t>
  </si>
  <si>
    <t xml:space="preserve">Frecuencia de revisión de gases </t>
  </si>
  <si>
    <t>Vehículos hospitalarios no contaminantes</t>
  </si>
  <si>
    <t>Tamaño total de los edificios (área en m2)</t>
  </si>
  <si>
    <t>Antigüedad del sistema hidrosanitario</t>
  </si>
  <si>
    <t>Antigüedad del sistema eléctrico</t>
  </si>
  <si>
    <t>DETALLE DEL USO DEL AGUA</t>
  </si>
  <si>
    <t>Detalle pregunta 12</t>
  </si>
  <si>
    <t>Tipo de procedimiento</t>
  </si>
  <si>
    <t>Frecuencia de campañas de sensibilización</t>
  </si>
  <si>
    <t>a. Mensual
b. Trimestral
c. Semestral
d. Anual
e. Cada dos años
f. Más de dos años
g. No se sensibiliza</t>
  </si>
  <si>
    <t>Detalle pregunta 27</t>
  </si>
  <si>
    <t>Detalle pregunta 28</t>
  </si>
  <si>
    <t>Detalle pregunta 29</t>
  </si>
  <si>
    <t>Detalle pregunta 31</t>
  </si>
  <si>
    <t>a. De 1% a 5%
b. De 5% a 10%
c. De 11% a 20%
d. Más de 20%</t>
  </si>
  <si>
    <t>Detalle pregunta 32</t>
  </si>
  <si>
    <t>Autonomía del sistema 
(en horas)</t>
  </si>
  <si>
    <t>Cantidad de dispositivos instalados*</t>
  </si>
  <si>
    <t>Detalle pregunta 53</t>
  </si>
  <si>
    <t>Porcentaje del área verde en el hospital</t>
  </si>
  <si>
    <t>Flora</t>
  </si>
  <si>
    <t>Detalle preguntas 85 y 86</t>
  </si>
  <si>
    <t>Detalle pregunta 83</t>
  </si>
  <si>
    <t>Detalle pregunta 78</t>
  </si>
  <si>
    <t xml:space="preserve">¿Se lava la ropa localmente? </t>
  </si>
  <si>
    <t>a. 1 vez al día
b. 2 veces al día
c. 3 veces al día
d. No se prepara comida en el hospital.</t>
  </si>
  <si>
    <t>Frecuencia de las campañas</t>
  </si>
  <si>
    <t>a. Semestral
b. Anual
c. Cada dos años
d. Más de dos años
e. No se sensibiliza</t>
  </si>
  <si>
    <t>Detalle pregunta 60</t>
  </si>
  <si>
    <t>Detalle pregunta 61</t>
  </si>
  <si>
    <t>Mobiliario</t>
  </si>
  <si>
    <t>Frecuencia del mantenimiento preventivo (calibración de equipos, prevención de daños en máquinas de anestesia, circuitos de respiración y sistemas de depuración de gases residuales)</t>
  </si>
  <si>
    <t>Detalle pregunta 47</t>
  </si>
  <si>
    <t>Detalle preguntas 48 y 49</t>
  </si>
  <si>
    <t>Detalle pregunta 50</t>
  </si>
  <si>
    <t>Equipo</t>
  </si>
  <si>
    <t>Detalle pregunta 52</t>
  </si>
  <si>
    <t>El plan de gestión ambiental del hospital propone una meta de reducción anual de las emisiones de gases de efecto invernadero de:
a. 1% - 5%
b. 6% - 10%
c. 11% - 20%
d. Mayor al 20%
e. El hospital no tiene metas anuales de reducción de las emisiones.</t>
  </si>
  <si>
    <t>¿Refrigerante en proceso de reemplazo o eliminación?</t>
  </si>
  <si>
    <t>Techo verde</t>
  </si>
  <si>
    <t>Fachada verde</t>
  </si>
  <si>
    <t>Cantidad promedio mensual generada de sólidos (kg)</t>
  </si>
  <si>
    <t>Cantidad promedio mensual generada de líquidos (lts)</t>
  </si>
  <si>
    <t>Detalle preguntas 76 y 77</t>
  </si>
  <si>
    <t>Frecuencia de actualización del procedimiento</t>
  </si>
  <si>
    <t>4. GASES DE EFECTO INVERNADERO</t>
  </si>
  <si>
    <t>Detalle preguntas 34-40</t>
  </si>
  <si>
    <t>Tipo de equipo o sistema</t>
  </si>
  <si>
    <t>Después de realizada la difusión de los programas de sensibilización sobre el uso eficiente de la electricidad, el hospital:
a. Mide, analiza y reporta el resultado de los programas del uso eficiente de la electricidad para verificar que se redujo el consumo mensual de la electricidad. 
b. No se miden los resultados de los programas de uso eficiente de la electricidad.</t>
  </si>
  <si>
    <t>Después de realizada la difusión de los programas de sensibilización sobre la importancia de la gestión de residuos, el hospital:
a. Mide, analiza y reporta el resultado de los programas para verificar que se da un trato apropiado a los residuos líquidos y sólidos. 
b. No se miden los resultados de los programas de sensibilización.</t>
  </si>
  <si>
    <t>Nombre del equipo</t>
  </si>
  <si>
    <r>
      <t xml:space="preserve">Consumo anual de energía por equipo (kWh) 
</t>
    </r>
    <r>
      <rPr>
        <sz val="11"/>
        <color theme="1"/>
        <rFont val="Calibri"/>
        <family val="2"/>
        <scheme val="minor"/>
      </rPr>
      <t>Nota: el cálculo es automático</t>
    </r>
  </si>
  <si>
    <t>Potencia promedio por equipo (W)</t>
  </si>
  <si>
    <r>
      <t xml:space="preserve">Detalle las características de bajo consumo energético que poseen. 
</t>
    </r>
    <r>
      <rPr>
        <sz val="11"/>
        <color theme="1"/>
        <rFont val="Calibri"/>
        <family val="2"/>
        <scheme val="minor"/>
      </rPr>
      <t>Por ejemplo: son equipos eco o de alta eficiencia energética, tienen modos de ahorro de energía, cuentan con sensores o temporizadores, etc.</t>
    </r>
  </si>
  <si>
    <t>Tipo de servicio</t>
  </si>
  <si>
    <t>Detalle pregunta 18</t>
  </si>
  <si>
    <t>Detalle pregunta 15</t>
  </si>
  <si>
    <t>Detalle preguntas 14 y 16</t>
  </si>
  <si>
    <t>Horas de uso aproximado por día por equipo</t>
  </si>
  <si>
    <t>Después de realizada la difusión de los programas de sensibilización sobre la reducción del impacto ambiental, el cambio climático y los desastres, el hospital:
a. Mide, analiza y reporta el resultado de los programas de sensibilización para verificar que existen cambios conductuales en el uso de los recursos, el cuidado y la protección del ambiente. 
b. No se miden los resultados de los programas de sensibilización.</t>
  </si>
  <si>
    <t>a. Paneles solares fotovoltaicos
b. Turbinas eólicas
c. Energía hidroeléctrica
d. Biomasa o biogás
e. Bioetanol
f. Biodiésel
g. Ninguna</t>
  </si>
  <si>
    <t>Disminución de la huella de carbono del hospital</t>
  </si>
  <si>
    <t>Minimización de productos peligrosos y químicos</t>
  </si>
  <si>
    <t>Detalle preguntas 88 y 89</t>
  </si>
  <si>
    <t>Análisis del uso del agua</t>
  </si>
  <si>
    <t>Análisis del uso de combustibles</t>
  </si>
  <si>
    <t>Detalle pregunta 54</t>
  </si>
  <si>
    <t>Detalle pregunta 55</t>
  </si>
  <si>
    <t>Detalle preguntas 60 y 62</t>
  </si>
  <si>
    <t>BREVE RESUMEN DE LA EVALUACIÓN REALIZADA:</t>
  </si>
  <si>
    <t>Origen de los recursos</t>
  </si>
  <si>
    <t>Tipo de gas anestésico</t>
  </si>
  <si>
    <t>Comunes</t>
  </si>
  <si>
    <t>Tóner</t>
  </si>
  <si>
    <t>El equipo de trabajo o responsables encargados de la aplicación de la política o estrategia sostenible se reúne:
a. Cada mes
b. Cada seis meses
c. Cada año
d. Cada dos años
e. Cada cinco años
f. No se reúne</t>
  </si>
  <si>
    <t>Financiamiento para la implementación del plan de gestión ambiental</t>
  </si>
  <si>
    <t>Después de realizada la difusión de los programas de sensibilización sobre el uso eficiente del agua, el hospital:
a. Mide, analiza y reporta el resultado de los programas del uso eficiente del agua para verificar que se redujo el consumo mensual de agua. 
b. No se miden los resultados de los programas de uso eficiente del agua.</t>
  </si>
  <si>
    <t>Plan de gestión ambiental: uso eficiente de la energía</t>
  </si>
  <si>
    <t>Año de construcción del hospital</t>
  </si>
  <si>
    <t>Costo promedio del m3</t>
  </si>
  <si>
    <t>Presión del agua (psi)</t>
  </si>
  <si>
    <t>Cantidad de medidores de agua</t>
  </si>
  <si>
    <t>Cantidad de cisternas de almacenamiento</t>
  </si>
  <si>
    <t>Cantidad de medidores eléctricos</t>
  </si>
  <si>
    <t>Uso mensual del agua (12 últimos meses)</t>
  </si>
  <si>
    <t>Uso mensual del agua (año previo)</t>
  </si>
  <si>
    <t xml:space="preserve">Observaciones </t>
  </si>
  <si>
    <t>Uso eléctrico mensual (12 últimos meses)</t>
  </si>
  <si>
    <t>Uso eléctrico mensual (año previo)</t>
  </si>
  <si>
    <t>DETALLE DEL USO MENSUAL DE COMBUSTIBLES (VEHÍCULOS, GENERADORES, COCINAS, INCINERADORES, ETC.)</t>
  </si>
  <si>
    <t>Uso de combustible (12 últimos meses)</t>
  </si>
  <si>
    <t>Uso de combustible (año previo)</t>
  </si>
  <si>
    <t>a. Solicite los documentos que acrediten la existencia de las políticas o estrategias sostenibles.
b. Verifique el alcance de las políticas o estrategias sostenibles.
c. Registre las observaciones relevantes de las políticas o estrategias sostenibles.</t>
  </si>
  <si>
    <t>Las políticas o estrategias sostenibles del hospital: 
a. Son impulsadas desde el nivel local, regional o nacional.
b. Son adaptadas al hospital en base a normas internacionales, por ejemplo: los Objetivos de Desarrollo Sostenible (ODS).
c. Son iniciativas propias del hospital.
d. Todas las anteriores
e. El hospital no cuenta con políticas o estrategias sostenibles.</t>
  </si>
  <si>
    <t>a. Solicite los documentos que acrediten la realización de campañas, sensibilizaciones, capacitaciones o socializaciones.
b. Verifique la fecha de implementación y vigencia.
c. Confirme los objetivos y resultados obtenidos.
d. Registre las observaciones relevantes obtenidas durante la difusión de la estrategia de comunicación.</t>
  </si>
  <si>
    <t>El presupuesto aproximado del hospital para financiar la implementación del plan de gestión ambiental es:
a. Hasta el 5% del presupuesto total 
b. Hasta el 10% del presupuesto total
c. Hasta el 20% del presupuesto total
d. Mayor al 20% del presupuesto total
e. No posee un presupuesto para el financiamiento de intervenciones sostenibles.</t>
  </si>
  <si>
    <t>a. Solicite los documentos que acreditan la instalación de energía renovable.
b. Verifique la fecha de instalación y mantenimientos.
c. Confirme la producción de electricidad generada. 
d. Registre las observaciones relevantes.</t>
  </si>
  <si>
    <t>Auditoría energética u otra herramienta de medición del consumo energético</t>
  </si>
  <si>
    <t xml:space="preserve">Calibración de equipos: </t>
  </si>
  <si>
    <t xml:space="preserve">Mantenimiento preventivo: 
</t>
  </si>
  <si>
    <t>¿En qué casos se usa la ropa desechable?</t>
  </si>
  <si>
    <t>Método de disposición final de la ropa de tela</t>
  </si>
  <si>
    <t>Método de disposición final de la ropa desechable</t>
  </si>
  <si>
    <t xml:space="preserve">Número total de camas </t>
  </si>
  <si>
    <t>Uso de ropa hospitalaria de tela</t>
  </si>
  <si>
    <t>Uso de ropa hospitalaria desechable</t>
  </si>
  <si>
    <t>Uso de energía en equipos (agregue filas según sea necesario)</t>
  </si>
  <si>
    <t>¿Han existido derrames de mercurio?</t>
  </si>
  <si>
    <t xml:space="preserve">¿Existe infraestructura para recarga de vehículos? </t>
  </si>
  <si>
    <t>Número de edificios (o sedes) en el hospital</t>
  </si>
  <si>
    <t>Unidad</t>
  </si>
  <si>
    <t>kWh</t>
  </si>
  <si>
    <t>gal</t>
  </si>
  <si>
    <t>Gas natural (m3)</t>
  </si>
  <si>
    <t>m3</t>
  </si>
  <si>
    <t>Cantidad usada en los 12 últimos meses</t>
  </si>
  <si>
    <t>Unidad de medida</t>
  </si>
  <si>
    <t>Gasolina (gal)</t>
  </si>
  <si>
    <t>Uso mensual</t>
  </si>
  <si>
    <t>Diésel (gal)</t>
  </si>
  <si>
    <t>GLP (kg)</t>
  </si>
  <si>
    <t>kg</t>
  </si>
  <si>
    <t>Análisis del uso de la energía</t>
  </si>
  <si>
    <t>Indicadores</t>
  </si>
  <si>
    <t>Resultados</t>
  </si>
  <si>
    <t>TOTAL GASOLINA</t>
  </si>
  <si>
    <t>TOTAL DIÉSEL</t>
  </si>
  <si>
    <t>TOTAL GLP</t>
  </si>
  <si>
    <t>TOTAL GAS NATURAL</t>
  </si>
  <si>
    <t>Uso anual por m3 construido</t>
  </si>
  <si>
    <t>Uso anual por número de camas</t>
  </si>
  <si>
    <t>Gasolina</t>
  </si>
  <si>
    <t>Diésel</t>
  </si>
  <si>
    <t>GLP</t>
  </si>
  <si>
    <t>Gas natural</t>
  </si>
  <si>
    <t>Existencia de políticas o estrategias sostenibles</t>
  </si>
  <si>
    <t>Revisión periódica del plan de gestión ambiental</t>
  </si>
  <si>
    <t>Reuniones periódicas del comité ambiental</t>
  </si>
  <si>
    <t>Medición de resultados de sensibilización</t>
  </si>
  <si>
    <t>Existencia de metas de reducción de uso del agua</t>
  </si>
  <si>
    <t>Gestión de agua lluvia para reutilización</t>
  </si>
  <si>
    <t>Seguimiento a la sensibilización del uso de energía</t>
  </si>
  <si>
    <t>Existencia de auditoría energética</t>
  </si>
  <si>
    <t>Existencia de energías renovables instaladas</t>
  </si>
  <si>
    <t>Existencia de metas de reducción de emisiones</t>
  </si>
  <si>
    <t>Tipo de gas anestésico más utilizado</t>
  </si>
  <si>
    <t>Frecuencia de mantenimiento preventivo</t>
  </si>
  <si>
    <t>Tipo de refrigerante más utilizado</t>
  </si>
  <si>
    <t>Recargas de refrigerante</t>
  </si>
  <si>
    <t>Observaciones y recomendaciones por parte del evaluador</t>
  </si>
  <si>
    <t>Ciudad y país:</t>
  </si>
  <si>
    <t>Fecha de evaluación:</t>
  </si>
  <si>
    <t>NOMBRE DEL HOSPITAL:</t>
  </si>
  <si>
    <t>Nombre del hospital:</t>
  </si>
  <si>
    <t>Reciclaje de papel</t>
  </si>
  <si>
    <t>Reciclaje de cartón</t>
  </si>
  <si>
    <t>Reciclaje de plásticos</t>
  </si>
  <si>
    <t>Reciclaje de envases de vidrio</t>
  </si>
  <si>
    <t>Reciclaje de metal</t>
  </si>
  <si>
    <t>Reciclaje de materiales textiles</t>
  </si>
  <si>
    <t>Reciclaje de aparatos electrónicos</t>
  </si>
  <si>
    <t>Reciclaje de mobiliario</t>
  </si>
  <si>
    <t>Reciclaje de tóner</t>
  </si>
  <si>
    <t>Reciclaje de baterías agotadas</t>
  </si>
  <si>
    <t>Mayor tipo de ropa utilizada</t>
  </si>
  <si>
    <t>Mayor tipo de combustible usado en transporte</t>
  </si>
  <si>
    <t>Existencia de al menos un área verde</t>
  </si>
  <si>
    <t xml:space="preserve">Existencia de plantas nativas </t>
  </si>
  <si>
    <t>Oportunidades de mejora</t>
  </si>
  <si>
    <t>Mayor porcentaje de equipos eficientes</t>
  </si>
  <si>
    <t>Mayor porcentaje de procedimientos eficientes</t>
  </si>
  <si>
    <t>Mayor porcentaje de servicios eficientes con el agua</t>
  </si>
  <si>
    <t>Cantidad anual total de gases anestésicos usados</t>
  </si>
  <si>
    <t>Tipos de equipos más eficientes instalados</t>
  </si>
  <si>
    <t xml:space="preserve">Mayor fuente de emisiones de carbono </t>
  </si>
  <si>
    <t>Tipo</t>
  </si>
  <si>
    <t>Subtipo</t>
  </si>
  <si>
    <t>Electricidad</t>
  </si>
  <si>
    <t>Combustibles</t>
  </si>
  <si>
    <t>Gases anestésicos</t>
  </si>
  <si>
    <t>Refrigerante</t>
  </si>
  <si>
    <t>Capacidad instalada en kW</t>
  </si>
  <si>
    <t>Registro de mayor fuente de emisiones (t CO₂e)</t>
  </si>
  <si>
    <t>Recomendaciones generales para reducir la huella de carbono del hospital</t>
  </si>
  <si>
    <t xml:space="preserve">1. Priorizar la adquisición de equipos que posean características de eficiencia de uso de la energía. </t>
  </si>
  <si>
    <t xml:space="preserve">3. Apagar y desconectar equipos y sistemas eléctricos que no estén siendo usados. </t>
  </si>
  <si>
    <t>Estimación de la huella de carbono total (t CO₂e)</t>
  </si>
  <si>
    <t>Red eléctrica</t>
  </si>
  <si>
    <r>
      <t xml:space="preserve">Nota sobre el alcance de la huella de carbono: </t>
    </r>
    <r>
      <rPr>
        <sz val="10"/>
        <color theme="1"/>
        <rFont val="Calibri"/>
        <family val="2"/>
        <scheme val="minor"/>
      </rPr>
      <t>no se consideran emisiones indirectas del hospital. Por ejemplo: transporte fluvial, aéreo, público, manufactura de equipos, cadena de suministro, ganadería, producción de alimentos, tratamiento de residuos diferente a incineración en sitio, emisiones provenientes de residuos, uso de extintores, transmisión y distribución en la red eléctrica.</t>
    </r>
  </si>
  <si>
    <t>Existencia de mercurio en el hospital</t>
  </si>
  <si>
    <t>Existencia de revalorización de residuos</t>
  </si>
  <si>
    <t>¿Se reciclan acorde a la normativa nacional?</t>
  </si>
  <si>
    <t>Cantidad mensual usada (kg)</t>
  </si>
  <si>
    <t>Desperdicio de alimentos preparados en el hospital</t>
  </si>
  <si>
    <t>Porcentaje de desperdicios alimentarios</t>
  </si>
  <si>
    <t>Cantidad de vehículos no contaminantes</t>
  </si>
  <si>
    <t>Cantidad de vehículos contaminantes</t>
  </si>
  <si>
    <t>Fig. 1: Uso anual de agua en m3 en los últimos 24 meses</t>
  </si>
  <si>
    <t>Fig. 2: Uso anual de energía en kWh en los últimos 24 meses</t>
  </si>
  <si>
    <t>Fig. 3: Uso anual de combustibles en los últimos 24 meses</t>
  </si>
  <si>
    <t>Financiamiento establecido para sostenibilidad</t>
  </si>
  <si>
    <t>Fig. 4: Cantidad de energía que usa el hospital vs. la energía que produce</t>
  </si>
  <si>
    <t>Fig. 5: Registro de emisiones de carbono según el tipo en t CO₂e</t>
  </si>
  <si>
    <t>Fig. 6: Registro de emisiones de carbono según tipo en %</t>
  </si>
  <si>
    <t xml:space="preserve">5. Adquirir vehículos eléctricos o alternativas eficientes o que usen combustibles más amigables con el ambiente. </t>
  </si>
  <si>
    <t xml:space="preserve">6. Enfocarse en compras sostenibles para mejorar los esfuerzos ambientales en todas las áreas del hospital. </t>
  </si>
  <si>
    <t>Tipo de equipos más eficientes instalados</t>
  </si>
  <si>
    <t>Mayor tipo de residuo generado</t>
  </si>
  <si>
    <t>Recomendaciones generales</t>
  </si>
  <si>
    <t xml:space="preserve">Reducir el consumo para disminuir la huella de carbono. </t>
  </si>
  <si>
    <t>Reducir el consumo para generar ahorros en costos.</t>
  </si>
  <si>
    <t>Registro mensual más alto del año actual</t>
  </si>
  <si>
    <t>Registro mensual más alto del año previo</t>
  </si>
  <si>
    <t>Identificar los meses con mayor consumo para detectar irregularidades.</t>
  </si>
  <si>
    <t>Almacenar y asegurar correctamente los depósitos de combustibles.</t>
  </si>
  <si>
    <t>Disminuir progresivamente el uso de combustibles con altas emisiones.</t>
  </si>
  <si>
    <t xml:space="preserve">Incentivar el uso de vehículos no contaminantes. </t>
  </si>
  <si>
    <t>1.1 DIRECCIÓN</t>
  </si>
  <si>
    <t>1.2 SISTEMAS</t>
  </si>
  <si>
    <t>1.3 FINANCIAMIENTO</t>
  </si>
  <si>
    <t>Políticas o estrategias sostenibles</t>
  </si>
  <si>
    <t>Plan de gestión ambiental del hospital</t>
  </si>
  <si>
    <t>Equipo de trabajo o responsables encargados de la política o estrategia sostenible</t>
  </si>
  <si>
    <t>2.1 GESTIÓN AMBIENTAL: AGUA</t>
  </si>
  <si>
    <t>2.2 EFICIENCIA EN EL USO DEL AGUA</t>
  </si>
  <si>
    <t>3.1 GESTIÓN AMBIENTAL: ENERGÍA</t>
  </si>
  <si>
    <t>3.2 ENERGÍA RENOVABLE</t>
  </si>
  <si>
    <t>3.3 EFICIENCIA ENERGÉTICA</t>
  </si>
  <si>
    <t>4.1 HUELLA DE CARBONO</t>
  </si>
  <si>
    <t>4.2 GASES ANESTÉSICOS</t>
  </si>
  <si>
    <t>4.3 REFRIGERANTES</t>
  </si>
  <si>
    <t>5.1 ELIMINACIÓN DEL MERCURIO</t>
  </si>
  <si>
    <t>5.2 MINIMIZACIÓN DE PRODUCTOS FARMACÉUTICOS Y PELIGROSOS</t>
  </si>
  <si>
    <t>6. GESTIÓN DE RESIDUOS SÓLIDOS Y LÍQUIDOS (PELIGROSOS Y NO PELIGROSOS)</t>
  </si>
  <si>
    <t>6.1 NORMATIVA</t>
  </si>
  <si>
    <t>6.5 REDUCCIÓN, REUTILIZACIÓN Y RECICLAJE</t>
  </si>
  <si>
    <t>7.1 ROPA HOSPITALARIA</t>
  </si>
  <si>
    <t>7.2 ALIMENTOS</t>
  </si>
  <si>
    <t>Detalle preguntas 81 y 82</t>
  </si>
  <si>
    <t>8.1 REDUCCIÓN DE EMISIONES</t>
  </si>
  <si>
    <t>9.1 FLORA Y FAUNA</t>
  </si>
  <si>
    <t>Origen del recurso</t>
  </si>
  <si>
    <t xml:space="preserve">Utilizar vehículos a combustible cuando sea estrictamente necesario. </t>
  </si>
  <si>
    <t>Tipo de servicio más eficiente con el uso del agua</t>
  </si>
  <si>
    <t>Tipo de procedimiento más eficiente</t>
  </si>
  <si>
    <t xml:space="preserve">2. Sembrar plantas y árboles nativos en áreas del hospital u otros terrenos, para compensar la huella de carbono. </t>
  </si>
  <si>
    <t xml:space="preserve">4. Instalar energías renovables para prescindir del uso de energías contaminantes. </t>
  </si>
  <si>
    <t>Registro mensual más alto de residuo generado (kg)</t>
  </si>
  <si>
    <t>Cantidad según el mayor tipo de ropa utilizada (kg)</t>
  </si>
  <si>
    <t>1.1 Dirección</t>
  </si>
  <si>
    <t>1.2 Sistemas</t>
  </si>
  <si>
    <t>1.3 Financiamiento</t>
  </si>
  <si>
    <t>2.1 Gestión ambiental: agua</t>
  </si>
  <si>
    <t>2.2 Eficiencia en el uso del agua</t>
  </si>
  <si>
    <t>3.1 Gestión ambiental: energía</t>
  </si>
  <si>
    <t>3.2 Energía renovable</t>
  </si>
  <si>
    <t>3.3 Eficiencia energética</t>
  </si>
  <si>
    <t>4.1 Huella de carbono</t>
  </si>
  <si>
    <t>Estimación de la cantidad de energía que usa el hospital vs. la energía que produce localmente</t>
  </si>
  <si>
    <t>4.2 Gases anestésicos</t>
  </si>
  <si>
    <t>4.3 Refrigerantes</t>
  </si>
  <si>
    <t>Detalle de la estimación de la huella de carbono actual (en base a datos registrados en los últimos 12 meses)</t>
  </si>
  <si>
    <t>Resumen de la estimación de la huella de carbono actual (en base a datos registrados en los últimos 12 meses)</t>
  </si>
  <si>
    <t>5.1 Eliminación del mercurio</t>
  </si>
  <si>
    <t>5.2 Minimización de productos farmacéuticos y peligrosos</t>
  </si>
  <si>
    <t>6.1 Normativa</t>
  </si>
  <si>
    <t>7.1 Ropa hospitalaria</t>
  </si>
  <si>
    <t>7.2 Alimentos</t>
  </si>
  <si>
    <t>8.1 Reducción de emisiones</t>
  </si>
  <si>
    <t>9.1 Flora y fauna</t>
  </si>
  <si>
    <t>Cantidad registrada de combustible más usado (gal)</t>
  </si>
  <si>
    <t>Consumo mensual de todos los combustibles (gal)</t>
  </si>
  <si>
    <t>Superficie total de áreas verdes (m2)</t>
  </si>
  <si>
    <t>Cantidad total usada de refrigerante (kg)</t>
  </si>
  <si>
    <t>Nivel de complejidad</t>
  </si>
  <si>
    <t>El plan de gestión ambiental del hospital se revisa o actualiza, según corresponda, cada:
a. Mes
b. Seis meses
c. Año
d. Dos años
e. Cinco años
f. No se revisa o se actualiza</t>
  </si>
  <si>
    <t>¿Analiza la calidad del agua potable?</t>
  </si>
  <si>
    <t>Generador eléctrico o planta eléctrica de reserva (a base de combustibles fósiles o fuentes de energía renovable)</t>
  </si>
  <si>
    <t>Cantidad de ocupantes promedio por mes</t>
  </si>
  <si>
    <t xml:space="preserve">Uso anual según ocupación promedio </t>
  </si>
  <si>
    <t>DETALLE DEL USO DE LA ENERGÍA PROVENIENTE DE LA RED ELÉCTRICA NACIONAL</t>
  </si>
  <si>
    <t>Servicios en los que se utiliza</t>
  </si>
  <si>
    <t>a. Fondos propios del hospital
b. Fondos de entidades privadas
c. Fondos de entidades públicas
d. Bancos multilaterales
e. Bonos verdes
f. Donaciones internacionales</t>
  </si>
  <si>
    <t>El plan de gestión ambiental del hospital propone una meta anual de reducción del uso del agua, de:
a. 1% - 5%
b. 6% - 10%
c. Mayor al 10%
d. El hospital ya ha alcanzado sus metas de reducción propuestas y las mantiene.
e. El hospital no tiene metas anuales de reducción del uso del agua.</t>
  </si>
  <si>
    <t>Cantidad de equipos en servicios</t>
  </si>
  <si>
    <t>Cantidad de equipos en procedimientos</t>
  </si>
  <si>
    <t xml:space="preserve">a. 1 año
b. 2 años
c. 3 años
d. 4 años
e. 5 años
f. Otro </t>
  </si>
  <si>
    <t>Producción anual de energía kWh</t>
  </si>
  <si>
    <t>El plan de gestión ambiental del hospital propone una meta de reducción anual del uso de la electricidad, de:
a. 1% - 5%
b. 6% - 10%
c. Mayor al 10%
d. El hospital ya ha alcanzado sus metas de reducción propuestas y las mantiene. 
e. El hospital no tiene metas anuales de reducción del uso de la electricidad.</t>
  </si>
  <si>
    <t>¿Realiza recargas de refrigerante?</t>
  </si>
  <si>
    <t>Cantidad usada del anestésico más utilizado</t>
  </si>
  <si>
    <t>¿El hospital utiliza mercurio?</t>
  </si>
  <si>
    <t>Equipos o procedimientos que usan mercurio</t>
  </si>
  <si>
    <t>Área en donde se usa</t>
  </si>
  <si>
    <t>El programa o procedimiento para la gestión ambiental sobre la gestión de los residuos hospitalarios propone una meta de revalorización de residuos anuales, de:
a. 1% - 5%
b. 6% - 10%
c. Mayor al 10%
d. El hospital mantiene sus metas de revalorización ya alcanzadas.
e. El hospital no revaloriza los residuos.</t>
  </si>
  <si>
    <t>Revalorización de papel</t>
  </si>
  <si>
    <t>Revalorización de cartón</t>
  </si>
  <si>
    <t>Revalorización de plásticos</t>
  </si>
  <si>
    <t>Revalorización de envases de vidrio</t>
  </si>
  <si>
    <t>Revalorización de metal</t>
  </si>
  <si>
    <t>Revalorización de materiales textiles</t>
  </si>
  <si>
    <t>Revalorización de aparatos electrónicos</t>
  </si>
  <si>
    <t>Revalorización de mobiliario</t>
  </si>
  <si>
    <t>Revalorización de tóner</t>
  </si>
  <si>
    <t>Revalorización de baterías agotadas</t>
  </si>
  <si>
    <t>Frecuencia de preparación de alimentos al día</t>
  </si>
  <si>
    <t>¿Existe en el hospital?</t>
  </si>
  <si>
    <t>¿Tiene plantas nativas?</t>
  </si>
  <si>
    <t>Factor de emisión equivalente 
(kg CO₂e)</t>
  </si>
  <si>
    <t>Emisiones de carbono 
(t CO₂e)</t>
  </si>
  <si>
    <t>6.2 Reducción, reutilización y reciclaje</t>
  </si>
  <si>
    <t>Consumo promedio mensual de combustible (en galones)</t>
  </si>
  <si>
    <t>Detallar las acciones e intervenciones sostenibles en los hospitales para determinar posibles ahorros en costos operativos, optimizar el uso de recursos y estimar la huella de carbono a fin de proveer recomendaciones para disminuir el impacto ambiental del hospital y mitigar los efectos del cambio climático.</t>
  </si>
  <si>
    <t>Autonomía de las cisternas de almacenamiento 
(en horas)</t>
  </si>
  <si>
    <t xml:space="preserve"> </t>
  </si>
  <si>
    <t>Gestión del agua de lluvia</t>
  </si>
  <si>
    <t>Usos del agua de lluvia tratada</t>
  </si>
  <si>
    <t>El porcentaje promedio mensual de agua de lluvia captado por el hospital para uso en actividades no críticas del establecimiento es:
a. 1% - 5%
b. 6% - 10%
c. Mayor al 10%
d. No capta el agua de lluvia</t>
  </si>
  <si>
    <t>a. Descarga de inodoros
b. Riego de áreas verdes
c. Limpieza de exteriores
d. Limpieza de vehículos
e. Otro
f. No reutiliza el agua de lluvia</t>
  </si>
  <si>
    <t xml:space="preserve">a. Solicite los documentos que verifiquen la captación y uso del agua de lluvia.
b. Verifique la fecha de emisión y vigencia.
c. Confirme la frecuencia de controles de calidad.
d. Registre las observaciones halladas. </t>
  </si>
  <si>
    <t xml:space="preserve">a. Documental física
b. Documental electrónica
c. Ambas </t>
  </si>
  <si>
    <t>a. Documental física
b. Documental electrónica 
c. Ambas</t>
  </si>
  <si>
    <t>a. Solicite el plan de gestión ambiental que incluye la sensibilización sobre el uso eficiente de la energía.
b. Verifique el alcance, los resultados esperados y la frecuencia de las campañas. 
c. Registre las observaciones relevantes.</t>
  </si>
  <si>
    <t>La auditoría energética o medición del consumo energético: 
a. Está vigente
b. Está en proceso
c. Quedó inconclusa
d. Ha vencido
e. No se ha realizado en el hospital</t>
  </si>
  <si>
    <t>a. Solicite los documentos que acrediten la auditoría o medición del consumo energético.
b. Verifique la fecha de emisión y vigencia.
c. Confirme la agencia u organización que realizó la auditoría.
d. Registre los elementos que se evaluaron durante la certificación.
e. Documente si se han realizado cambios en las instalaciones, posteriores a la auditoría.</t>
  </si>
  <si>
    <t>Tipo de residuos</t>
  </si>
  <si>
    <t>Subtipo de residuos</t>
  </si>
  <si>
    <t>Alimentarios</t>
  </si>
  <si>
    <t>Radiactivos</t>
  </si>
  <si>
    <t>Proceso para su eliminación después de emergencias de salud y desastres</t>
  </si>
  <si>
    <t>a. Solicite el plan de gestión ambiental que incluye la sensibilización de la gestión de residuos sólidos y líquidos.
b. Verifique el alcance, los resultados esperados y la frecuencia de las campañas. 
c. Registre las observaciones relevantes.</t>
  </si>
  <si>
    <t>Especifique si han existido escapes de gas anestésico</t>
  </si>
  <si>
    <t>a. Menos de 10%
b. Entre 20% y 50%
c. Más de 50%
d. No existe desperdicio</t>
  </si>
  <si>
    <t>a. Documental física
b. Documental electrónica
c. Ambas</t>
  </si>
  <si>
    <t>Reemplazar equipos o vehículos que requieran alto uso de combustibles.</t>
  </si>
  <si>
    <t>Método para minimizar productos farmacéuticos</t>
  </si>
  <si>
    <t>Método para minimizar productos peligrosos y químicos</t>
  </si>
  <si>
    <t>Uso del agua en otros procedimientos (agregue filas según sea necesario)</t>
  </si>
  <si>
    <t>Tiempo de respuesta para el mantenimiento correctivo (en horas)</t>
  </si>
  <si>
    <t xml:space="preserve">El procedimiento establecido para evitar un sobreabastecimiento de productos peligrosos y químicos, incluye:
a. Gestión de la adquisición, almacenamiento y distribución de productos farmacéuticos
b. Existe un procedimiento pero no se pone en marcha
c. No existe un programa o procedimiento para la minimización de productos peligrosos y químicos </t>
  </si>
  <si>
    <t>a. Solicite el procedimiento para la minimización de productos peligrosos, químicos y radiológicos. 
b. Verifique las fechas de emisión y vigencia.
c. Confirme el alcance y frecuencia de las actualizaciones.
d. Registre las observaciones halladas en el procedimiento.</t>
  </si>
  <si>
    <t>a. Solicite el procedimiento para la minimización de productos farmacéuticos.
b. Verifique las fechas de emisión y vigencia.
c. Confirme el alcance y frecuencia de las actualizaciones.
d. Registre las observaciones halladas en el procedimiento.</t>
  </si>
  <si>
    <t>RESULTADOS DE LA HERRAMIENTA DE EVALUACIÓN DE LA LÍNEA DE BASE</t>
  </si>
  <si>
    <t>Herramienta de Evaluación de la Línea de Base</t>
  </si>
  <si>
    <t>Uso anual en el año previo</t>
  </si>
  <si>
    <t>Uso anual en el año actual (12 últimos meses)</t>
  </si>
  <si>
    <t>Identificar los meses con mayor consumo para detectar fugas y otras anomalías.</t>
  </si>
  <si>
    <t>1. Análisis de la categoría Gobernanza</t>
  </si>
  <si>
    <t>2. Análisis de la categoría Agua</t>
  </si>
  <si>
    <t>3. Análisis de la categoría Energía</t>
  </si>
  <si>
    <t>4. Análisis de la categoría Gases de Efecto Invernadero</t>
  </si>
  <si>
    <t>5. Análisis de la categoría Productos Farmacéuticos y Peligrosos</t>
  </si>
  <si>
    <t>7. Análisis de la categoría Gestión de otros Productos</t>
  </si>
  <si>
    <t>8. Análisis de la categoría Transporte</t>
  </si>
  <si>
    <t>9. Análisis de la categoría Flora y Fauna</t>
  </si>
  <si>
    <t>Análisis: Ficha general</t>
  </si>
  <si>
    <t>Identificar los meses con mayor consumo para detectar fugas y fallos.</t>
  </si>
  <si>
    <t xml:space="preserve">Vehículos hospitalarios de altas emisiones </t>
  </si>
  <si>
    <t>Porcentaje de equipos certificados como eficientes energéticamente</t>
  </si>
  <si>
    <t>Planificación de la gestión ambiental: uso eficiente del agua</t>
  </si>
  <si>
    <t>Porcentaje de equipos certificados como eficientes en el uso del agua</t>
  </si>
  <si>
    <t>Uso del agua en servicios (agregue filas según sea necesario)</t>
  </si>
  <si>
    <r>
      <t xml:space="preserve">Detalle las características de bajo consumo que poseen. 
</t>
    </r>
    <r>
      <rPr>
        <sz val="11"/>
        <color theme="1"/>
        <rFont val="Calibri"/>
        <family val="2"/>
        <scheme val="minor"/>
      </rPr>
      <t xml:space="preserve">Por ejemplo: cuentan con accesorios para bajo consumo, usan bajo caudal de agua, tienen sensores, aireadores, temporizadores para limitar el caudal, descarga dual, descarga automática, etc. </t>
    </r>
  </si>
  <si>
    <r>
      <t xml:space="preserve">Detalle las características de bajo consumo que poseen. 
</t>
    </r>
    <r>
      <rPr>
        <sz val="11"/>
        <color theme="1"/>
        <rFont val="Calibri"/>
        <family val="2"/>
        <scheme val="minor"/>
      </rPr>
      <t>Por ejemplo: cuentan con accesorios de bajo consumo, utilizan bajo caudal de agua, tienen sensores, aireadores, temporizadores para limitar el caudal, descarga dual, descarga automática, etc.</t>
    </r>
  </si>
  <si>
    <r>
      <t xml:space="preserve">Detalle las características de eficiencia o bajo consumo que poseen. 
</t>
    </r>
    <r>
      <rPr>
        <sz val="11"/>
        <color theme="1"/>
        <rFont val="Calibri"/>
        <family val="2"/>
        <scheme val="minor"/>
      </rPr>
      <t>Por ejemplo: tienen accesorios para bajo consumo, utilizan bajo caudal de agua, tienen sensores para limitar el caudal, están certificados como tal por el fabricante, etc.</t>
    </r>
  </si>
  <si>
    <t>Aplicación de la herramienta de evaluación de la línea de base en hospitales de baja y media complejidad en los países de América del Sur y Centroamérica.</t>
  </si>
  <si>
    <t xml:space="preserve">Procurar llenar todos los formularios, según la disponibilidad de la información del hospital.
En el caso de que algún formulario no aplique al hospital, colocar NA (no aplica). 
Se recomienda seguir el "Método de verificación" propuesto en cada formulario como ayuda para solicitar la información al hospital. 
Registrar observaciones en cada formulario. 
Las celdas que requieren ser respondidas están marcadas en gris. </t>
  </si>
  <si>
    <t>Uso del agua en los equipos (agregue filas según sea necesario)</t>
  </si>
  <si>
    <t>SISTEMA DE REGISTRO DE EVALUACIÓN</t>
  </si>
  <si>
    <t>a. Solicite el plan de gestión ambiental del hospital.
b. Verifique la fecha de emisión y vigencia.
c. Confirme su alcance y la frecuencia de actualizaciones. 
d. Registre las observaciones relevantes que se integraron en el plan de gestión ambiental.</t>
  </si>
  <si>
    <t>a. Solicite los documentos que acrediten la gestión del equipo o responsables encargados.
b. Verifique la fecha de emisión y vigencia.
c. Confirme su alcance, y la frecuencia de actualizaciones y reuniones.
d. Registre las observaciones relevantes de la gestión del equipo o responsables encargados.</t>
  </si>
  <si>
    <t>a. Solicite los documentos que acrediten el financiamiento.
b. Verifique la fecha de emisión, el alcance y el porcentaje asignado. 
c. Registre las observaciones relevantes obtenidas.
d. Documente si existen múltiples fuentes de financiamiento para intervenciones sostenibles y su alcance.</t>
  </si>
  <si>
    <t>Porcentaje de uso eléctrico proporcionado por las fuentes de energía renovables</t>
  </si>
  <si>
    <t xml:space="preserve">* Número de dispositivos generadores de electricidad a partir de fuentes renovables, por ejemplo: paneles solares, turbinas eólicas, turbinas hidroeléctricas, etc. </t>
  </si>
  <si>
    <t xml:space="preserve">** Capacidad total de generación por sistema provisto por el fabricante o diseñador del sistema. </t>
  </si>
  <si>
    <t xml:space="preserve">*** Usualmente presentes con la instalación de paneles solares para almacenamiento de electricidad generada. </t>
  </si>
  <si>
    <t>a. Solicite el plan de gestión ambiental.
b. Verifique la sección referente a la gestión de gases de efecto invernadero y disminución de la huella de carbono del hospital.
c. Confirme las metas de reducción, alcance y frecuencia de actualizaciones. 
d. Registre las observaciones relevantes.</t>
  </si>
  <si>
    <t>a. Solicite el plan de gestión ambiental.
b. Verifique la sección referente a la gestión de la energía.
c. Confirme las metas de reducción, alcance y frecuencia de actualizaciones. 
d. Registre las observaciones relevantes sobre el uso eficiente de la energía.</t>
  </si>
  <si>
    <t>a. Solicite el plan de gestión ambiental.
b. Verifique la sección referente a la gestión del agua.
c. Confirme las metas de reducción, alcance y frecuencia de actualizaciones. 
d. Registre las observaciones relevantes sobre el uso eficiente del agua.</t>
  </si>
  <si>
    <t xml:space="preserve">a. Solicite el plan de gestión ambiental que incluye la sensibilización sobre el uso eficiente del agua.
b. Verifique el alcance, los resultados esperados y la frecuencia de las campañas. 
c. Registre las observaciones relevantes. </t>
  </si>
  <si>
    <t>El procedimiento establecido para evitar un sobreabastecimiento de productos farmacéuticos incluye:
a. Gestión de la adquisición, almacenamiento y distribución de productos farmacéuticos
b. Existe un procedimiento pero no se pone en marcha.
c. No existe un programa o procedimiento para la minimización de productos farmacéuticos.</t>
  </si>
  <si>
    <t>a. Solicite el programa o procedimiento para la gestión integral de los residuos del hospital.
b. Verifique las fechas de emisión y vigencia.
c. Confirme el alcance, metas y frecuencia de las actualizaciones.
d. Registre las observaciones relevantes que se integraron en el programa o procedimiento.</t>
  </si>
  <si>
    <t>a. Solicite los documentos que acrediten la gestión de alimentos.
b. Verifique la fecha de emisión, las metas y la vigencia.
c. Registre las observaciones relevantes.</t>
  </si>
  <si>
    <t xml:space="preserve">Proponer e implementar metas de reducción del consumo. </t>
  </si>
  <si>
    <t xml:space="preserve">Uso anual en el año previo </t>
  </si>
  <si>
    <t>Seguimiento a la sensibilización sobre el uso del agua</t>
  </si>
  <si>
    <t>Existencia de metas de reducción del uso de energía</t>
  </si>
  <si>
    <t>Cantidad usada por equipos de alto consumo (W)</t>
  </si>
  <si>
    <t xml:space="preserve">Tipo de equipos con mayor consumo de energía </t>
  </si>
  <si>
    <t>Cantidad usada del refrigerante más utilizado (kg)</t>
  </si>
  <si>
    <t>Seguimiento de la sensibilización: gestión de residuos</t>
  </si>
  <si>
    <t>6. Análisis de la categoría Residuos Sólidos y Líquidos</t>
  </si>
  <si>
    <t>Smart Hospitals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</si>
</sst>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b/>
      <sz val="11"/>
      <color theme="1"/>
      <name val="Calibri"/>
      <family val="2"/>
      <scheme val="minor"/>
    </font>
    <font>
      <b/>
      <sz val="14"/>
      <color theme="1"/>
      <name val="Calibri"/>
      <family val="2"/>
      <scheme val="minor"/>
    </font>
    <font>
      <sz val="11"/>
      <name val="Calibri"/>
      <family val="2"/>
      <scheme val="minor"/>
    </font>
    <font>
      <b/>
      <sz val="11"/>
      <name val="Calibri"/>
      <family val="2"/>
      <scheme val="minor"/>
    </font>
    <font>
      <sz val="11"/>
      <color theme="1"/>
      <name val="Arial"/>
      <family val="2"/>
    </font>
    <font>
      <b/>
      <sz val="14"/>
      <color theme="9"/>
      <name val="Arial"/>
      <family val="2"/>
    </font>
    <font>
      <b/>
      <sz val="12"/>
      <color theme="9"/>
      <name val="Arial"/>
      <family val="2"/>
    </font>
    <font>
      <b/>
      <sz val="11"/>
      <color theme="9"/>
      <name val="Arial"/>
      <family val="2"/>
    </font>
    <font>
      <b/>
      <sz val="11"/>
      <name val="Arial"/>
      <family val="2"/>
    </font>
    <font>
      <sz val="11"/>
      <name val="Arial"/>
      <family val="2"/>
    </font>
    <font>
      <b/>
      <sz val="16"/>
      <name val="Arial"/>
      <family val="2"/>
    </font>
    <font>
      <sz val="11"/>
      <color rgb="FFFF0000"/>
      <name val="Calibri"/>
      <family val="2"/>
      <scheme val="minor"/>
    </font>
    <font>
      <b/>
      <sz val="11"/>
      <color rgb="FFFF0000"/>
      <name val="Calibri"/>
      <family val="2"/>
      <scheme val="minor"/>
    </font>
    <font>
      <sz val="14"/>
      <color theme="1"/>
      <name val="Arial"/>
      <family val="2"/>
    </font>
    <font>
      <sz val="12"/>
      <color theme="1"/>
      <name val="Arial"/>
      <family val="2"/>
    </font>
    <font>
      <b/>
      <sz val="14"/>
      <color theme="1"/>
      <name val="Arial"/>
      <family val="2"/>
    </font>
    <font>
      <b/>
      <sz val="11"/>
      <color theme="1"/>
      <name val="Arial"/>
      <family val="2"/>
    </font>
    <font>
      <b/>
      <sz val="12"/>
      <color theme="1"/>
      <name val="Arial"/>
      <family val="2"/>
    </font>
    <font>
      <sz val="11"/>
      <color rgb="FF0000FF"/>
      <name val="Calibri"/>
      <family val="2"/>
      <scheme val="minor"/>
    </font>
    <font>
      <sz val="8"/>
      <name val="Calibri"/>
      <family val="2"/>
      <scheme val="minor"/>
    </font>
    <font>
      <sz val="11"/>
      <color theme="1"/>
      <name val="Calibri"/>
      <family val="2"/>
      <scheme val="minor"/>
    </font>
    <font>
      <b/>
      <sz val="10"/>
      <color theme="1"/>
      <name val="Calibri"/>
      <family val="2"/>
      <scheme val="minor"/>
    </font>
    <font>
      <sz val="10"/>
      <color theme="1"/>
      <name val="Calibri"/>
      <family val="2"/>
      <scheme val="minor"/>
    </font>
    <font>
      <sz val="9"/>
      <color indexed="81"/>
      <name val="Tahoma"/>
      <family val="2"/>
    </font>
    <font>
      <b/>
      <sz val="9"/>
      <color indexed="81"/>
      <name val="Tahoma"/>
      <family val="2"/>
    </font>
  </fonts>
  <fills count="7">
    <fill>
      <patternFill patternType="none"/>
    </fill>
    <fill>
      <patternFill patternType="gray125"/>
    </fill>
    <fill>
      <patternFill patternType="solid">
        <fgColor theme="9"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9" tint="0.39997558519241921"/>
        <bgColor indexed="64"/>
      </patternFill>
    </fill>
    <fill>
      <patternFill patternType="solid">
        <fgColor theme="9"/>
        <bgColor indexed="64"/>
      </patternFill>
    </fill>
  </fills>
  <borders count="9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bottom style="thin">
        <color indexed="64"/>
      </bottom>
      <diagonal/>
    </border>
    <border>
      <left style="medium">
        <color theme="0" tint="-0.34998626667073579"/>
      </left>
      <right/>
      <top style="medium">
        <color theme="0" tint="-0.34998626667073579"/>
      </top>
      <bottom/>
      <diagonal/>
    </border>
    <border>
      <left/>
      <right/>
      <top style="medium">
        <color theme="0" tint="-0.34998626667073579"/>
      </top>
      <bottom/>
      <diagonal/>
    </border>
    <border>
      <left/>
      <right style="medium">
        <color theme="0" tint="-0.34998626667073579"/>
      </right>
      <top style="medium">
        <color theme="0" tint="-0.34998626667073579"/>
      </top>
      <bottom/>
      <diagonal/>
    </border>
    <border>
      <left style="medium">
        <color theme="0" tint="-0.34998626667073579"/>
      </left>
      <right/>
      <top/>
      <bottom/>
      <diagonal/>
    </border>
    <border>
      <left/>
      <right style="medium">
        <color theme="0" tint="-0.34998626667073579"/>
      </right>
      <top/>
      <bottom/>
      <diagonal/>
    </border>
    <border>
      <left style="medium">
        <color theme="0" tint="-0.34998626667073579"/>
      </left>
      <right/>
      <top/>
      <bottom style="medium">
        <color theme="0" tint="-0.34998626667073579"/>
      </bottom>
      <diagonal/>
    </border>
    <border>
      <left/>
      <right/>
      <top/>
      <bottom style="medium">
        <color theme="0" tint="-0.34998626667073579"/>
      </bottom>
      <diagonal/>
    </border>
    <border>
      <left/>
      <right style="medium">
        <color theme="0" tint="-0.34998626667073579"/>
      </right>
      <top/>
      <bottom style="medium">
        <color theme="0" tint="-0.34998626667073579"/>
      </bottom>
      <diagonal/>
    </border>
    <border>
      <left style="medium">
        <color theme="0" tint="-0.34998626667073579"/>
      </left>
      <right/>
      <top style="medium">
        <color theme="0" tint="-0.34998626667073579"/>
      </top>
      <bottom style="medium">
        <color theme="0" tint="-0.34998626667073579"/>
      </bottom>
      <diagonal/>
    </border>
    <border>
      <left/>
      <right/>
      <top style="medium">
        <color theme="0" tint="-0.34998626667073579"/>
      </top>
      <bottom style="medium">
        <color theme="0" tint="-0.34998626667073579"/>
      </bottom>
      <diagonal/>
    </border>
    <border>
      <left/>
      <right style="medium">
        <color theme="0" tint="-0.34998626667073579"/>
      </right>
      <top style="medium">
        <color theme="0" tint="-0.34998626667073579"/>
      </top>
      <bottom style="medium">
        <color theme="0" tint="-0.34998626667073579"/>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diagonal/>
    </border>
    <border>
      <left/>
      <right style="thin">
        <color theme="0" tint="-0.34998626667073579"/>
      </right>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style="medium">
        <color theme="1"/>
      </left>
      <right/>
      <top/>
      <bottom/>
      <diagonal/>
    </border>
    <border>
      <left/>
      <right style="medium">
        <color theme="1"/>
      </right>
      <top/>
      <bottom/>
      <diagonal/>
    </border>
    <border>
      <left style="thin">
        <color theme="0" tint="-0.249977111117893"/>
      </left>
      <right/>
      <top style="thin">
        <color theme="0" tint="-0.249977111117893"/>
      </top>
      <bottom/>
      <diagonal/>
    </border>
    <border>
      <left/>
      <right/>
      <top style="thin">
        <color theme="0" tint="-0.249977111117893"/>
      </top>
      <bottom/>
      <diagonal/>
    </border>
    <border>
      <left/>
      <right style="thin">
        <color theme="0" tint="-0.249977111117893"/>
      </right>
      <top style="thin">
        <color theme="0" tint="-0.249977111117893"/>
      </top>
      <bottom/>
      <diagonal/>
    </border>
    <border>
      <left style="thin">
        <color theme="0" tint="-0.249977111117893"/>
      </left>
      <right/>
      <top/>
      <bottom/>
      <diagonal/>
    </border>
    <border>
      <left/>
      <right style="thin">
        <color theme="0" tint="-0.249977111117893"/>
      </right>
      <top/>
      <bottom/>
      <diagonal/>
    </border>
    <border>
      <left style="thin">
        <color theme="0" tint="-0.249977111117893"/>
      </left>
      <right/>
      <top/>
      <bottom style="thin">
        <color theme="0" tint="-0.249977111117893"/>
      </bottom>
      <diagonal/>
    </border>
    <border>
      <left/>
      <right/>
      <top/>
      <bottom style="thin">
        <color theme="0" tint="-0.249977111117893"/>
      </bottom>
      <diagonal/>
    </border>
    <border>
      <left/>
      <right style="thin">
        <color theme="0" tint="-0.249977111117893"/>
      </right>
      <top/>
      <bottom style="thin">
        <color theme="0" tint="-0.249977111117893"/>
      </bottom>
      <diagonal/>
    </border>
    <border>
      <left style="medium">
        <color theme="1"/>
      </left>
      <right/>
      <top/>
      <bottom style="medium">
        <color theme="1"/>
      </bottom>
      <diagonal/>
    </border>
    <border>
      <left/>
      <right/>
      <top/>
      <bottom style="medium">
        <color theme="1"/>
      </bottom>
      <diagonal/>
    </border>
    <border>
      <left/>
      <right style="medium">
        <color theme="1"/>
      </right>
      <top/>
      <bottom style="medium">
        <color theme="1"/>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thin">
        <color theme="0" tint="-0.249977111117893"/>
      </left>
      <right/>
      <top style="thin">
        <color theme="0" tint="-0.249977111117893"/>
      </top>
      <bottom style="thin">
        <color theme="1"/>
      </bottom>
      <diagonal/>
    </border>
    <border>
      <left/>
      <right/>
      <top style="thin">
        <color theme="0" tint="-0.249977111117893"/>
      </top>
      <bottom style="thin">
        <color theme="1"/>
      </bottom>
      <diagonal/>
    </border>
    <border>
      <left style="thin">
        <color theme="0" tint="-0.249977111117893"/>
      </left>
      <right style="medium">
        <color theme="1"/>
      </right>
      <top/>
      <bottom/>
      <diagonal/>
    </border>
    <border>
      <left/>
      <right style="thin">
        <color theme="0" tint="-0.34998626667073579"/>
      </right>
      <top style="thin">
        <color theme="0" tint="-0.249977111117893"/>
      </top>
      <bottom style="thin">
        <color theme="1"/>
      </bottom>
      <diagonal/>
    </border>
    <border>
      <left style="thin">
        <color theme="0" tint="-0.249977111117893"/>
      </left>
      <right/>
      <top/>
      <bottom style="thin">
        <color indexed="64"/>
      </bottom>
      <diagonal/>
    </border>
    <border>
      <left/>
      <right style="thin">
        <color theme="0" tint="-0.249977111117893"/>
      </right>
      <top/>
      <bottom style="thin">
        <color indexed="64"/>
      </bottom>
      <diagonal/>
    </border>
    <border>
      <left/>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medium">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top style="medium">
        <color indexed="64"/>
      </top>
      <bottom style="medium">
        <color theme="0" tint="-0.34998626667073579"/>
      </bottom>
      <diagonal/>
    </border>
    <border>
      <left/>
      <right/>
      <top style="medium">
        <color indexed="64"/>
      </top>
      <bottom style="medium">
        <color theme="0" tint="-0.34998626667073579"/>
      </bottom>
      <diagonal/>
    </border>
    <border>
      <left/>
      <right style="medium">
        <color indexed="64"/>
      </right>
      <top style="medium">
        <color indexed="64"/>
      </top>
      <bottom style="medium">
        <color theme="0" tint="-0.34998626667073579"/>
      </bottom>
      <diagonal/>
    </border>
    <border>
      <left style="medium">
        <color indexed="64"/>
      </left>
      <right style="thin">
        <color indexed="64"/>
      </right>
      <top style="thin">
        <color indexed="64"/>
      </top>
      <bottom/>
      <diagonal/>
    </border>
  </borders>
  <cellStyleXfs count="2">
    <xf numFmtId="0" fontId="0" fillId="0" borderId="0"/>
    <xf numFmtId="9" fontId="21" fillId="0" borderId="0" applyFont="0" applyFill="0" applyBorder="0" applyAlignment="0" applyProtection="0"/>
  </cellStyleXfs>
  <cellXfs count="577">
    <xf numFmtId="0" fontId="0" fillId="0" borderId="0" xfId="0"/>
    <xf numFmtId="0" fontId="0" fillId="0" borderId="1" xfId="0" applyBorder="1"/>
    <xf numFmtId="0" fontId="1" fillId="0" borderId="1" xfId="0" applyFont="1" applyBorder="1" applyAlignment="1">
      <alignment horizontal="center"/>
    </xf>
    <xf numFmtId="0" fontId="1" fillId="2" borderId="1" xfId="0" applyFont="1" applyFill="1" applyBorder="1" applyAlignment="1">
      <alignment horizontal="center"/>
    </xf>
    <xf numFmtId="0" fontId="1" fillId="0" borderId="1" xfId="0" applyFont="1" applyBorder="1" applyAlignment="1">
      <alignment horizontal="center" vertical="center" wrapText="1"/>
    </xf>
    <xf numFmtId="0" fontId="0" fillId="0" borderId="2" xfId="0" applyBorder="1"/>
    <xf numFmtId="0" fontId="1" fillId="0" borderId="1" xfId="0" applyFont="1" applyBorder="1" applyAlignment="1">
      <alignment horizontal="center" vertical="center"/>
    </xf>
    <xf numFmtId="0" fontId="1" fillId="2" borderId="1" xfId="0" applyFont="1" applyFill="1" applyBorder="1" applyAlignment="1">
      <alignment horizontal="center" vertical="center"/>
    </xf>
    <xf numFmtId="0" fontId="1" fillId="0" borderId="5" xfId="0" applyFont="1" applyBorder="1" applyAlignment="1">
      <alignment horizontal="center" vertical="center" wrapText="1"/>
    </xf>
    <xf numFmtId="0" fontId="1" fillId="2" borderId="5" xfId="0" applyFont="1" applyFill="1" applyBorder="1" applyAlignment="1">
      <alignment horizontal="center"/>
    </xf>
    <xf numFmtId="0" fontId="1" fillId="0" borderId="2" xfId="0" applyFont="1" applyBorder="1" applyAlignment="1">
      <alignment vertical="center" wrapText="1"/>
    </xf>
    <xf numFmtId="0" fontId="1" fillId="0" borderId="0" xfId="0" applyFont="1"/>
    <xf numFmtId="0" fontId="1" fillId="0" borderId="0" xfId="0" applyFont="1" applyAlignment="1">
      <alignment vertical="center" wrapText="1"/>
    </xf>
    <xf numFmtId="0" fontId="4" fillId="0" borderId="1" xfId="0" applyFont="1" applyBorder="1" applyAlignment="1">
      <alignment horizontal="center" vertical="center" wrapText="1"/>
    </xf>
    <xf numFmtId="0" fontId="5" fillId="3" borderId="15" xfId="0" applyFont="1" applyFill="1" applyBorder="1"/>
    <xf numFmtId="0" fontId="5" fillId="3" borderId="16" xfId="0" applyFont="1" applyFill="1" applyBorder="1"/>
    <xf numFmtId="0" fontId="6" fillId="3" borderId="16" xfId="0" applyFont="1" applyFill="1" applyBorder="1"/>
    <xf numFmtId="0" fontId="6" fillId="3" borderId="17" xfId="0" applyFont="1" applyFill="1" applyBorder="1"/>
    <xf numFmtId="0" fontId="5" fillId="0" borderId="0" xfId="0" applyFont="1"/>
    <xf numFmtId="0" fontId="5" fillId="3" borderId="18" xfId="0" applyFont="1" applyFill="1" applyBorder="1"/>
    <xf numFmtId="0" fontId="5" fillId="3" borderId="0" xfId="0" applyFont="1" applyFill="1"/>
    <xf numFmtId="0" fontId="5" fillId="3" borderId="19" xfId="0" applyFont="1" applyFill="1" applyBorder="1"/>
    <xf numFmtId="0" fontId="7" fillId="3" borderId="0" xfId="0" applyFont="1" applyFill="1"/>
    <xf numFmtId="0" fontId="7" fillId="3" borderId="19" xfId="0" applyFont="1" applyFill="1" applyBorder="1"/>
    <xf numFmtId="0" fontId="8" fillId="3" borderId="0" xfId="0" applyFont="1" applyFill="1" applyAlignment="1">
      <alignment horizontal="center"/>
    </xf>
    <xf numFmtId="0" fontId="5" fillId="3" borderId="0" xfId="0" applyFont="1" applyFill="1" applyAlignment="1">
      <alignment horizontal="center"/>
    </xf>
    <xf numFmtId="0" fontId="5" fillId="3" borderId="19" xfId="0" applyFont="1" applyFill="1" applyBorder="1" applyAlignment="1">
      <alignment horizontal="center"/>
    </xf>
    <xf numFmtId="0" fontId="5" fillId="3" borderId="20" xfId="0" applyFont="1" applyFill="1" applyBorder="1"/>
    <xf numFmtId="0" fontId="5" fillId="3" borderId="21" xfId="0" applyFont="1" applyFill="1" applyBorder="1"/>
    <xf numFmtId="0" fontId="7" fillId="3" borderId="21" xfId="0" applyFont="1" applyFill="1" applyBorder="1" applyAlignment="1">
      <alignment vertical="center"/>
    </xf>
    <xf numFmtId="0" fontId="7" fillId="3" borderId="22" xfId="0" applyFont="1" applyFill="1" applyBorder="1" applyAlignment="1">
      <alignment vertical="center"/>
    </xf>
    <xf numFmtId="0" fontId="9" fillId="4" borderId="0" xfId="0" applyFont="1" applyFill="1" applyAlignment="1">
      <alignment vertical="center" wrapText="1"/>
    </xf>
    <xf numFmtId="0" fontId="10" fillId="4" borderId="0" xfId="0" applyFont="1" applyFill="1" applyAlignment="1">
      <alignment vertical="center" wrapText="1"/>
    </xf>
    <xf numFmtId="0" fontId="0" fillId="0" borderId="0" xfId="0" applyAlignment="1">
      <alignment vertical="top" wrapText="1"/>
    </xf>
    <xf numFmtId="0" fontId="5" fillId="4" borderId="26" xfId="0" applyFont="1" applyFill="1" applyBorder="1"/>
    <xf numFmtId="0" fontId="5" fillId="4" borderId="27" xfId="0" applyFont="1" applyFill="1" applyBorder="1"/>
    <xf numFmtId="0" fontId="5" fillId="4" borderId="28" xfId="0" applyFont="1" applyFill="1" applyBorder="1"/>
    <xf numFmtId="0" fontId="5" fillId="4" borderId="29" xfId="0" applyFont="1" applyFill="1" applyBorder="1"/>
    <xf numFmtId="0" fontId="5" fillId="4" borderId="31" xfId="0" applyFont="1" applyFill="1" applyBorder="1" applyAlignment="1">
      <alignment wrapText="1"/>
    </xf>
    <xf numFmtId="0" fontId="16" fillId="0" borderId="29" xfId="0" applyFont="1" applyBorder="1" applyAlignment="1">
      <alignment vertical="center"/>
    </xf>
    <xf numFmtId="0" fontId="5" fillId="4" borderId="0" xfId="0" applyFont="1" applyFill="1"/>
    <xf numFmtId="0" fontId="5" fillId="4" borderId="31" xfId="0" applyFont="1" applyFill="1" applyBorder="1"/>
    <xf numFmtId="0" fontId="5" fillId="4" borderId="31" xfId="0" applyFont="1" applyFill="1" applyBorder="1" applyAlignment="1">
      <alignment vertical="center" wrapText="1"/>
    </xf>
    <xf numFmtId="0" fontId="16" fillId="4" borderId="29" xfId="0" applyFont="1" applyFill="1" applyBorder="1" applyAlignment="1">
      <alignment vertical="center"/>
    </xf>
    <xf numFmtId="0" fontId="16" fillId="4" borderId="32" xfId="0" applyFont="1" applyFill="1" applyBorder="1" applyAlignment="1">
      <alignment vertical="center"/>
    </xf>
    <xf numFmtId="0" fontId="16" fillId="4" borderId="33" xfId="0" applyFont="1" applyFill="1" applyBorder="1" applyAlignment="1">
      <alignment horizontal="center" vertical="center"/>
    </xf>
    <xf numFmtId="0" fontId="5" fillId="4" borderId="33" xfId="0" applyFont="1" applyFill="1" applyBorder="1" applyAlignment="1">
      <alignment horizontal="left" vertical="top" wrapText="1"/>
    </xf>
    <xf numFmtId="0" fontId="5" fillId="4" borderId="34" xfId="0" applyFont="1" applyFill="1" applyBorder="1" applyAlignment="1">
      <alignment vertical="center" wrapText="1"/>
    </xf>
    <xf numFmtId="0" fontId="5" fillId="3" borderId="35" xfId="0" applyFont="1" applyFill="1" applyBorder="1"/>
    <xf numFmtId="0" fontId="5" fillId="3" borderId="36" xfId="0" applyFont="1" applyFill="1" applyBorder="1"/>
    <xf numFmtId="0" fontId="5" fillId="3" borderId="37" xfId="0" applyFont="1" applyFill="1" applyBorder="1"/>
    <xf numFmtId="0" fontId="5" fillId="3" borderId="38" xfId="0" applyFont="1" applyFill="1" applyBorder="1"/>
    <xf numFmtId="0" fontId="5" fillId="3" borderId="39" xfId="0" applyFont="1" applyFill="1" applyBorder="1"/>
    <xf numFmtId="0" fontId="5" fillId="3" borderId="40" xfId="0" applyFont="1" applyFill="1" applyBorder="1"/>
    <xf numFmtId="0" fontId="5" fillId="3" borderId="41" xfId="0" applyFont="1" applyFill="1" applyBorder="1"/>
    <xf numFmtId="0" fontId="5" fillId="3" borderId="42" xfId="0" applyFont="1" applyFill="1" applyBorder="1"/>
    <xf numFmtId="0" fontId="5" fillId="4" borderId="43" xfId="0" applyFont="1" applyFill="1" applyBorder="1"/>
    <xf numFmtId="0" fontId="5" fillId="4" borderId="44" xfId="0" applyFont="1" applyFill="1" applyBorder="1"/>
    <xf numFmtId="0" fontId="5" fillId="4" borderId="53" xfId="0" applyFont="1" applyFill="1" applyBorder="1"/>
    <xf numFmtId="0" fontId="5" fillId="4" borderId="54" xfId="0" applyFont="1" applyFill="1" applyBorder="1"/>
    <xf numFmtId="0" fontId="5" fillId="4" borderId="55" xfId="0" applyFont="1" applyFill="1" applyBorder="1"/>
    <xf numFmtId="0" fontId="5" fillId="4" borderId="56" xfId="0" applyFont="1" applyFill="1" applyBorder="1"/>
    <xf numFmtId="0" fontId="5" fillId="4" borderId="57" xfId="0" applyFont="1" applyFill="1" applyBorder="1"/>
    <xf numFmtId="0" fontId="5" fillId="4" borderId="58" xfId="0" applyFont="1" applyFill="1" applyBorder="1"/>
    <xf numFmtId="0" fontId="5" fillId="0" borderId="61" xfId="0" applyFont="1" applyBorder="1"/>
    <xf numFmtId="0" fontId="5" fillId="0" borderId="43" xfId="0" applyFont="1" applyBorder="1"/>
    <xf numFmtId="0" fontId="5" fillId="4" borderId="0" xfId="0" applyFont="1" applyFill="1" applyAlignment="1">
      <alignment vertical="top"/>
    </xf>
    <xf numFmtId="0" fontId="5" fillId="4" borderId="61" xfId="0" applyFont="1" applyFill="1" applyBorder="1"/>
    <xf numFmtId="0" fontId="5" fillId="0" borderId="31" xfId="0" applyFont="1" applyBorder="1"/>
    <xf numFmtId="0" fontId="5" fillId="0" borderId="34" xfId="0" applyFont="1" applyBorder="1"/>
    <xf numFmtId="0" fontId="18" fillId="0" borderId="31" xfId="0" applyFont="1" applyBorder="1"/>
    <xf numFmtId="0" fontId="1" fillId="0" borderId="2" xfId="0" applyFont="1" applyBorder="1" applyAlignment="1">
      <alignment horizontal="center" vertical="center" wrapText="1"/>
    </xf>
    <xf numFmtId="0" fontId="1" fillId="0" borderId="14" xfId="0" applyFont="1" applyBorder="1" applyAlignment="1">
      <alignment horizontal="center" vertical="center" wrapText="1"/>
    </xf>
    <xf numFmtId="0" fontId="0" fillId="0" borderId="4" xfId="0" applyBorder="1" applyAlignment="1">
      <alignment vertical="top" wrapText="1"/>
    </xf>
    <xf numFmtId="0" fontId="0" fillId="0" borderId="1" xfId="0" applyBorder="1" applyAlignment="1">
      <alignment vertical="top" wrapText="1"/>
    </xf>
    <xf numFmtId="0" fontId="1" fillId="0" borderId="1" xfId="0" applyFont="1" applyBorder="1" applyAlignment="1">
      <alignment horizontal="center" wrapText="1"/>
    </xf>
    <xf numFmtId="0" fontId="1" fillId="0" borderId="5" xfId="0" applyFont="1" applyBorder="1" applyAlignment="1">
      <alignment horizontal="center" wrapText="1"/>
    </xf>
    <xf numFmtId="0" fontId="1" fillId="0" borderId="2" xfId="0" applyFont="1" applyBorder="1" applyAlignment="1">
      <alignment vertical="center"/>
    </xf>
    <xf numFmtId="0" fontId="1" fillId="0" borderId="14" xfId="0" applyFont="1" applyBorder="1" applyAlignment="1">
      <alignment vertical="center"/>
    </xf>
    <xf numFmtId="0" fontId="16" fillId="4" borderId="0" xfId="0" applyFont="1" applyFill="1" applyAlignment="1">
      <alignment vertical="center"/>
    </xf>
    <xf numFmtId="0" fontId="5" fillId="4" borderId="0" xfId="0" applyFont="1" applyFill="1" applyAlignment="1">
      <alignment horizontal="left" vertical="top" wrapText="1"/>
    </xf>
    <xf numFmtId="0" fontId="5" fillId="4" borderId="0" xfId="0" applyFont="1" applyFill="1" applyAlignment="1">
      <alignment vertical="center" wrapText="1"/>
    </xf>
    <xf numFmtId="0" fontId="19" fillId="4" borderId="0" xfId="0" applyFont="1" applyFill="1" applyAlignment="1">
      <alignment wrapText="1"/>
    </xf>
    <xf numFmtId="0" fontId="5" fillId="4" borderId="0" xfId="0" applyFont="1" applyFill="1" applyAlignment="1">
      <alignment wrapText="1"/>
    </xf>
    <xf numFmtId="0" fontId="0" fillId="4" borderId="0" xfId="0" applyFill="1" applyAlignment="1">
      <alignment vertical="center" wrapText="1"/>
    </xf>
    <xf numFmtId="0" fontId="0" fillId="0" borderId="1" xfId="0" applyBorder="1" applyAlignment="1">
      <alignment wrapText="1"/>
    </xf>
    <xf numFmtId="0" fontId="0" fillId="0" borderId="1" xfId="0" applyBorder="1" applyAlignment="1">
      <alignment vertical="center" wrapText="1"/>
    </xf>
    <xf numFmtId="0" fontId="1" fillId="2" borderId="13" xfId="0" applyFont="1" applyFill="1" applyBorder="1" applyAlignment="1">
      <alignment horizontal="center" vertical="center"/>
    </xf>
    <xf numFmtId="0" fontId="1" fillId="2" borderId="5" xfId="0" applyFont="1" applyFill="1" applyBorder="1" applyAlignment="1">
      <alignment horizontal="center" vertical="center"/>
    </xf>
    <xf numFmtId="0" fontId="3" fillId="0" borderId="10" xfId="0" applyFont="1" applyBorder="1" applyAlignment="1">
      <alignment vertical="top" wrapText="1"/>
    </xf>
    <xf numFmtId="0" fontId="4" fillId="0" borderId="2" xfId="0" applyFont="1" applyBorder="1" applyAlignment="1">
      <alignment horizontal="center" vertical="center" wrapText="1"/>
    </xf>
    <xf numFmtId="0" fontId="3" fillId="0" borderId="1" xfId="0" applyFont="1" applyBorder="1" applyAlignment="1">
      <alignment vertical="top" wrapText="1"/>
    </xf>
    <xf numFmtId="0" fontId="0" fillId="4" borderId="0" xfId="0" applyFill="1" applyAlignment="1">
      <alignment horizontal="center"/>
    </xf>
    <xf numFmtId="0" fontId="0" fillId="4" borderId="4" xfId="0" applyFill="1" applyBorder="1"/>
    <xf numFmtId="0" fontId="1" fillId="4" borderId="0" xfId="0" applyFont="1" applyFill="1" applyAlignment="1">
      <alignment horizontal="center"/>
    </xf>
    <xf numFmtId="0" fontId="0" fillId="4" borderId="0" xfId="0" applyFill="1"/>
    <xf numFmtId="14" fontId="5" fillId="0" borderId="0" xfId="0" applyNumberFormat="1" applyFont="1"/>
    <xf numFmtId="0" fontId="16" fillId="4" borderId="0" xfId="0" applyFont="1" applyFill="1" applyAlignment="1">
      <alignment horizontal="center" vertical="center"/>
    </xf>
    <xf numFmtId="0" fontId="0" fillId="4" borderId="0" xfId="0" applyFill="1" applyAlignment="1">
      <alignment horizontal="left"/>
    </xf>
    <xf numFmtId="0" fontId="5" fillId="4" borderId="32" xfId="0" applyFont="1" applyFill="1" applyBorder="1"/>
    <xf numFmtId="0" fontId="5" fillId="4" borderId="33" xfId="0" applyFont="1" applyFill="1" applyBorder="1"/>
    <xf numFmtId="0" fontId="5" fillId="4" borderId="34" xfId="0" applyFont="1" applyFill="1" applyBorder="1"/>
    <xf numFmtId="0" fontId="5" fillId="4" borderId="0" xfId="0" applyFont="1" applyFill="1" applyAlignment="1">
      <alignment horizontal="left"/>
    </xf>
    <xf numFmtId="0" fontId="5" fillId="4" borderId="0" xfId="0" applyFont="1" applyFill="1" applyAlignment="1">
      <alignment horizontal="center"/>
    </xf>
    <xf numFmtId="0" fontId="18" fillId="4" borderId="0" xfId="0" applyFont="1" applyFill="1" applyAlignment="1">
      <alignment horizontal="center"/>
    </xf>
    <xf numFmtId="0" fontId="17" fillId="4" borderId="33" xfId="0" applyFont="1" applyFill="1" applyBorder="1" applyAlignment="1">
      <alignment horizontal="left"/>
    </xf>
    <xf numFmtId="0" fontId="5" fillId="4" borderId="33" xfId="0" applyFont="1" applyFill="1" applyBorder="1" applyAlignment="1">
      <alignment horizontal="left"/>
    </xf>
    <xf numFmtId="0" fontId="5" fillId="4" borderId="33" xfId="0" applyFont="1" applyFill="1" applyBorder="1" applyAlignment="1">
      <alignment horizontal="center"/>
    </xf>
    <xf numFmtId="0" fontId="5" fillId="4" borderId="27" xfId="0" applyFont="1" applyFill="1" applyBorder="1" applyAlignment="1">
      <alignment horizontal="left"/>
    </xf>
    <xf numFmtId="0" fontId="5" fillId="4" borderId="27" xfId="0" applyFont="1" applyFill="1" applyBorder="1" applyAlignment="1">
      <alignment horizontal="center"/>
    </xf>
    <xf numFmtId="0" fontId="16" fillId="4" borderId="0" xfId="0" applyFont="1" applyFill="1" applyAlignment="1">
      <alignment horizontal="center"/>
    </xf>
    <xf numFmtId="0" fontId="16" fillId="4" borderId="31" xfId="0" applyFont="1" applyFill="1" applyBorder="1" applyAlignment="1">
      <alignment horizontal="center"/>
    </xf>
    <xf numFmtId="0" fontId="16" fillId="4" borderId="26" xfId="0" applyFont="1" applyFill="1" applyBorder="1" applyAlignment="1">
      <alignment vertical="center"/>
    </xf>
    <xf numFmtId="0" fontId="5" fillId="4" borderId="27" xfId="0" applyFont="1" applyFill="1" applyBorder="1" applyAlignment="1">
      <alignment horizontal="left" vertical="top" wrapText="1"/>
    </xf>
    <xf numFmtId="0" fontId="5" fillId="4" borderId="28" xfId="0" applyFont="1" applyFill="1" applyBorder="1" applyAlignment="1">
      <alignment vertical="center" wrapText="1"/>
    </xf>
    <xf numFmtId="0" fontId="16" fillId="4" borderId="29" xfId="0" applyFont="1" applyFill="1" applyBorder="1" applyAlignment="1">
      <alignment horizontal="center"/>
    </xf>
    <xf numFmtId="0" fontId="13" fillId="4" borderId="0" xfId="0" applyFont="1" applyFill="1"/>
    <xf numFmtId="0" fontId="1" fillId="4" borderId="0" xfId="0" applyFont="1" applyFill="1" applyAlignment="1">
      <alignment vertical="center" wrapText="1"/>
    </xf>
    <xf numFmtId="0" fontId="1" fillId="4" borderId="0" xfId="0" applyFont="1" applyFill="1" applyAlignment="1">
      <alignment horizontal="center" vertical="center" wrapText="1"/>
    </xf>
    <xf numFmtId="0" fontId="0" fillId="4" borderId="0" xfId="0" applyFill="1" applyAlignment="1">
      <alignment vertical="top" wrapText="1"/>
    </xf>
    <xf numFmtId="0" fontId="12" fillId="4" borderId="0" xfId="0" applyFont="1" applyFill="1" applyAlignment="1">
      <alignment vertical="center" wrapText="1"/>
    </xf>
    <xf numFmtId="0" fontId="1" fillId="4" borderId="0" xfId="0" applyFont="1" applyFill="1"/>
    <xf numFmtId="0" fontId="0" fillId="4" borderId="0" xfId="0" applyFill="1" applyAlignment="1">
      <alignment wrapText="1"/>
    </xf>
    <xf numFmtId="0" fontId="1" fillId="4" borderId="10" xfId="0" applyFont="1" applyFill="1" applyBorder="1" applyAlignment="1">
      <alignment horizontal="center"/>
    </xf>
    <xf numFmtId="0" fontId="1" fillId="4" borderId="8" xfId="0" applyFont="1" applyFill="1" applyBorder="1" applyAlignment="1">
      <alignment horizontal="center"/>
    </xf>
    <xf numFmtId="0" fontId="12" fillId="4" borderId="0" xfId="0" applyFont="1" applyFill="1" applyAlignment="1">
      <alignment vertical="top" wrapText="1"/>
    </xf>
    <xf numFmtId="0" fontId="1" fillId="4" borderId="13" xfId="0" applyFont="1" applyFill="1" applyBorder="1" applyAlignment="1">
      <alignment vertical="top" wrapText="1"/>
    </xf>
    <xf numFmtId="0" fontId="1" fillId="4" borderId="0" xfId="0" applyFont="1" applyFill="1" applyAlignment="1">
      <alignment vertical="top" wrapText="1"/>
    </xf>
    <xf numFmtId="0" fontId="0" fillId="4" borderId="13" xfId="0" applyFill="1" applyBorder="1"/>
    <xf numFmtId="0" fontId="1" fillId="4" borderId="13" xfId="0" applyFont="1" applyFill="1" applyBorder="1"/>
    <xf numFmtId="0" fontId="3" fillId="4" borderId="0" xfId="0" applyFont="1" applyFill="1" applyAlignment="1">
      <alignment horizontal="left" wrapText="1"/>
    </xf>
    <xf numFmtId="0" fontId="0" fillId="4" borderId="0" xfId="0" applyFill="1" applyAlignment="1">
      <alignment horizontal="center" vertical="center"/>
    </xf>
    <xf numFmtId="0" fontId="0" fillId="4" borderId="0" xfId="0" applyFill="1" applyAlignment="1">
      <alignment horizontal="center" vertical="top" wrapText="1"/>
    </xf>
    <xf numFmtId="0" fontId="4" fillId="4" borderId="0" xfId="0" applyFont="1" applyFill="1"/>
    <xf numFmtId="0" fontId="3" fillId="4" borderId="0" xfId="0" applyFont="1" applyFill="1"/>
    <xf numFmtId="0" fontId="0" fillId="0" borderId="0" xfId="0" quotePrefix="1"/>
    <xf numFmtId="2" fontId="0" fillId="0" borderId="0" xfId="0" applyNumberFormat="1"/>
    <xf numFmtId="0" fontId="2" fillId="4" borderId="0" xfId="0" applyFont="1" applyFill="1" applyAlignment="1">
      <alignment horizontal="center"/>
    </xf>
    <xf numFmtId="0" fontId="0" fillId="4" borderId="33" xfId="0" applyFill="1" applyBorder="1"/>
    <xf numFmtId="2" fontId="0" fillId="0" borderId="1" xfId="0" applyNumberFormat="1" applyBorder="1" applyAlignment="1">
      <alignment horizontal="right"/>
    </xf>
    <xf numFmtId="2" fontId="0" fillId="0" borderId="1" xfId="0" applyNumberFormat="1" applyBorder="1"/>
    <xf numFmtId="0" fontId="1" fillId="0" borderId="1" xfId="0" applyFont="1" applyBorder="1" applyAlignment="1" applyProtection="1">
      <alignment horizontal="center" vertical="center"/>
      <protection locked="0"/>
    </xf>
    <xf numFmtId="0" fontId="1" fillId="0" borderId="1" xfId="0" applyFont="1" applyBorder="1" applyAlignment="1" applyProtection="1">
      <alignment horizontal="center"/>
      <protection locked="0"/>
    </xf>
    <xf numFmtId="0" fontId="0" fillId="0" borderId="1" xfId="0" applyBorder="1" applyProtection="1">
      <protection locked="0"/>
    </xf>
    <xf numFmtId="0" fontId="0" fillId="0" borderId="2" xfId="0" applyBorder="1" applyAlignment="1" applyProtection="1">
      <alignment horizontal="left"/>
      <protection locked="0"/>
    </xf>
    <xf numFmtId="0" fontId="0" fillId="0" borderId="4" xfId="0" applyBorder="1" applyAlignment="1" applyProtection="1">
      <alignment horizontal="left"/>
      <protection locked="0"/>
    </xf>
    <xf numFmtId="0" fontId="0" fillId="0" borderId="3" xfId="0" applyBorder="1" applyAlignment="1" applyProtection="1">
      <alignment horizontal="left"/>
      <protection locked="0"/>
    </xf>
    <xf numFmtId="0" fontId="0" fillId="0" borderId="1" xfId="0" applyBorder="1" applyAlignment="1" applyProtection="1">
      <alignment horizontal="center" vertical="center"/>
      <protection locked="0"/>
    </xf>
    <xf numFmtId="9" fontId="0" fillId="0" borderId="1" xfId="1" applyFont="1" applyBorder="1" applyAlignment="1" applyProtection="1">
      <alignment horizontal="center" vertical="center"/>
      <protection locked="0"/>
    </xf>
    <xf numFmtId="0" fontId="0" fillId="0" borderId="1" xfId="0" applyBorder="1" applyAlignment="1" applyProtection="1">
      <alignment horizontal="left"/>
      <protection locked="0"/>
    </xf>
    <xf numFmtId="0" fontId="1" fillId="0" borderId="5" xfId="0" applyFont="1" applyBorder="1" applyAlignment="1" applyProtection="1">
      <alignment horizontal="center"/>
      <protection locked="0"/>
    </xf>
    <xf numFmtId="0" fontId="0" fillId="0" borderId="1" xfId="0" applyBorder="1" applyAlignment="1" applyProtection="1">
      <alignment vertical="top" wrapText="1"/>
      <protection locked="0"/>
    </xf>
    <xf numFmtId="0" fontId="1" fillId="0" borderId="4" xfId="0" applyFont="1" applyBorder="1" applyAlignment="1" applyProtection="1">
      <alignment horizontal="center"/>
      <protection locked="0"/>
    </xf>
    <xf numFmtId="0" fontId="0" fillId="0" borderId="1" xfId="0" applyBorder="1" applyAlignment="1" applyProtection="1">
      <alignment horizontal="left" vertical="top" wrapText="1"/>
      <protection locked="0"/>
    </xf>
    <xf numFmtId="0" fontId="1" fillId="0" borderId="4" xfId="0" applyFont="1" applyBorder="1" applyAlignment="1" applyProtection="1">
      <alignment horizontal="center" vertical="center"/>
      <protection locked="0"/>
    </xf>
    <xf numFmtId="0" fontId="1" fillId="0" borderId="2" xfId="0" applyFont="1" applyBorder="1" applyAlignment="1" applyProtection="1">
      <alignment horizontal="center"/>
      <protection locked="0"/>
    </xf>
    <xf numFmtId="0" fontId="4" fillId="0" borderId="3" xfId="0" applyFont="1" applyBorder="1" applyAlignment="1" applyProtection="1">
      <alignment horizontal="center"/>
      <protection locked="0"/>
    </xf>
    <xf numFmtId="0" fontId="0" fillId="0" borderId="2" xfId="0" applyBorder="1" applyAlignment="1" applyProtection="1">
      <alignment vertical="top" wrapText="1"/>
      <protection locked="0"/>
    </xf>
    <xf numFmtId="0" fontId="3" fillId="0" borderId="1" xfId="0" applyFont="1" applyBorder="1" applyAlignment="1" applyProtection="1">
      <alignment horizontal="center" vertical="center"/>
      <protection locked="0"/>
    </xf>
    <xf numFmtId="0" fontId="3" fillId="0" borderId="2" xfId="0" applyFont="1" applyBorder="1" applyAlignment="1" applyProtection="1">
      <alignment horizontal="center" vertical="center"/>
      <protection locked="0"/>
    </xf>
    <xf numFmtId="0" fontId="0" fillId="0" borderId="2" xfId="0" applyBorder="1" applyAlignment="1" applyProtection="1">
      <alignment vertical="center" wrapText="1"/>
      <protection locked="0"/>
    </xf>
    <xf numFmtId="0" fontId="0" fillId="0" borderId="2" xfId="0" applyBorder="1" applyAlignment="1" applyProtection="1">
      <alignment horizontal="center" vertical="center" wrapText="1"/>
      <protection locked="0"/>
    </xf>
    <xf numFmtId="0" fontId="0" fillId="0" borderId="3" xfId="0" applyBorder="1" applyAlignment="1" applyProtection="1">
      <alignment horizontal="center" vertical="center" wrapText="1"/>
      <protection locked="0"/>
    </xf>
    <xf numFmtId="0" fontId="0" fillId="0" borderId="1" xfId="0" applyBorder="1" applyAlignment="1">
      <alignment horizontal="right" vertical="center"/>
    </xf>
    <xf numFmtId="2" fontId="0" fillId="0" borderId="1" xfId="0" applyNumberFormat="1" applyBorder="1" applyAlignment="1" applyProtection="1">
      <alignment horizontal="center" vertical="center"/>
      <protection locked="0"/>
    </xf>
    <xf numFmtId="0" fontId="0" fillId="0" borderId="1" xfId="0" applyBorder="1" applyAlignment="1" applyProtection="1">
      <alignment vertical="center"/>
      <protection locked="0"/>
    </xf>
    <xf numFmtId="0" fontId="1" fillId="2" borderId="1" xfId="0" applyFont="1" applyFill="1" applyBorder="1" applyAlignment="1">
      <alignment vertical="center"/>
    </xf>
    <xf numFmtId="0" fontId="0" fillId="0" borderId="1" xfId="0" applyBorder="1" applyAlignment="1" applyProtection="1">
      <alignment horizontal="center"/>
      <protection locked="0"/>
    </xf>
    <xf numFmtId="0" fontId="0" fillId="0" borderId="1" xfId="0" applyBorder="1" applyAlignment="1" applyProtection="1">
      <alignment horizontal="center" vertical="top"/>
      <protection locked="0"/>
    </xf>
    <xf numFmtId="0" fontId="4" fillId="0" borderId="1" xfId="0" applyFont="1" applyBorder="1" applyAlignment="1" applyProtection="1">
      <alignment horizontal="center"/>
      <protection locked="0"/>
    </xf>
    <xf numFmtId="0" fontId="3" fillId="0" borderId="1" xfId="0" applyFont="1" applyBorder="1" applyAlignment="1" applyProtection="1">
      <alignment horizontal="left" vertical="center" wrapText="1"/>
      <protection locked="0"/>
    </xf>
    <xf numFmtId="0" fontId="3" fillId="0" borderId="1" xfId="0" applyFont="1" applyBorder="1" applyAlignment="1" applyProtection="1">
      <alignment horizontal="left" wrapText="1"/>
      <protection locked="0"/>
    </xf>
    <xf numFmtId="0" fontId="3" fillId="0" borderId="1" xfId="0" applyFont="1" applyBorder="1" applyAlignment="1" applyProtection="1">
      <alignment vertical="top" wrapText="1"/>
      <protection locked="0"/>
    </xf>
    <xf numFmtId="0" fontId="0" fillId="0" borderId="1" xfId="0" applyBorder="1" applyAlignment="1" applyProtection="1">
      <alignment horizontal="left" wrapText="1"/>
      <protection locked="0"/>
    </xf>
    <xf numFmtId="0" fontId="0" fillId="0" borderId="1" xfId="0" applyBorder="1" applyAlignment="1">
      <alignment horizontal="center"/>
    </xf>
    <xf numFmtId="0" fontId="1" fillId="4" borderId="4" xfId="0" applyFont="1" applyFill="1" applyBorder="1" applyAlignment="1">
      <alignment horizontal="center"/>
    </xf>
    <xf numFmtId="0" fontId="1" fillId="4" borderId="2" xfId="0" applyFont="1" applyFill="1" applyBorder="1" applyAlignment="1">
      <alignment horizontal="center"/>
    </xf>
    <xf numFmtId="0" fontId="1" fillId="4" borderId="5" xfId="0" applyFont="1" applyFill="1" applyBorder="1" applyAlignment="1">
      <alignment horizontal="center"/>
    </xf>
    <xf numFmtId="0" fontId="1" fillId="4" borderId="31" xfId="0" applyFont="1" applyFill="1" applyBorder="1" applyAlignment="1">
      <alignment horizontal="center"/>
    </xf>
    <xf numFmtId="0" fontId="0" fillId="4" borderId="4" xfId="0" applyFill="1" applyBorder="1" applyAlignment="1">
      <alignment horizontal="left"/>
    </xf>
    <xf numFmtId="0" fontId="0" fillId="0" borderId="5" xfId="0" applyBorder="1" applyAlignment="1">
      <alignment horizontal="center"/>
    </xf>
    <xf numFmtId="0" fontId="0" fillId="4" borderId="76" xfId="0" applyFill="1" applyBorder="1"/>
    <xf numFmtId="0" fontId="1" fillId="4" borderId="75" xfId="0" applyFont="1" applyFill="1" applyBorder="1" applyAlignment="1">
      <alignment horizontal="center"/>
    </xf>
    <xf numFmtId="0" fontId="1" fillId="4" borderId="1" xfId="0" applyFont="1" applyFill="1" applyBorder="1" applyAlignment="1">
      <alignment horizontal="center"/>
    </xf>
    <xf numFmtId="0" fontId="1" fillId="4" borderId="77" xfId="0" applyFont="1" applyFill="1" applyBorder="1" applyAlignment="1">
      <alignment horizontal="center"/>
    </xf>
    <xf numFmtId="2" fontId="0" fillId="4" borderId="1" xfId="0" applyNumberFormat="1" applyFill="1" applyBorder="1" applyAlignment="1">
      <alignment horizontal="center"/>
    </xf>
    <xf numFmtId="0" fontId="0" fillId="4" borderId="1" xfId="0" applyFill="1" applyBorder="1" applyAlignment="1">
      <alignment horizontal="center"/>
    </xf>
    <xf numFmtId="0" fontId="0" fillId="4" borderId="77" xfId="0" applyFill="1" applyBorder="1" applyAlignment="1">
      <alignment horizontal="center"/>
    </xf>
    <xf numFmtId="0" fontId="0" fillId="4" borderId="29" xfId="0" applyFill="1" applyBorder="1"/>
    <xf numFmtId="0" fontId="0" fillId="4" borderId="31" xfId="0" applyFill="1" applyBorder="1"/>
    <xf numFmtId="0" fontId="0" fillId="4" borderId="4" xfId="0" applyFill="1" applyBorder="1" applyAlignment="1">
      <alignment horizontal="center"/>
    </xf>
    <xf numFmtId="0" fontId="0" fillId="4" borderId="75" xfId="0" applyFill="1" applyBorder="1" applyAlignment="1">
      <alignment horizontal="left"/>
    </xf>
    <xf numFmtId="0" fontId="0" fillId="0" borderId="69" xfId="0" applyBorder="1"/>
    <xf numFmtId="0" fontId="0" fillId="0" borderId="10" xfId="0" applyBorder="1"/>
    <xf numFmtId="0" fontId="0" fillId="0" borderId="10" xfId="0" applyBorder="1" applyAlignment="1">
      <alignment horizontal="center"/>
    </xf>
    <xf numFmtId="0" fontId="0" fillId="0" borderId="8" xfId="0" applyBorder="1" applyAlignment="1">
      <alignment horizontal="left"/>
    </xf>
    <xf numFmtId="0" fontId="0" fillId="0" borderId="10" xfId="0" applyBorder="1" applyAlignment="1">
      <alignment horizontal="left"/>
    </xf>
    <xf numFmtId="0" fontId="0" fillId="0" borderId="70" xfId="0" applyBorder="1" applyAlignment="1">
      <alignment horizontal="left"/>
    </xf>
    <xf numFmtId="0" fontId="0" fillId="0" borderId="29" xfId="0" applyBorder="1"/>
    <xf numFmtId="0" fontId="0" fillId="0" borderId="0" xfId="0" applyAlignment="1">
      <alignment horizontal="center"/>
    </xf>
    <xf numFmtId="0" fontId="0" fillId="0" borderId="13" xfId="0" applyBorder="1"/>
    <xf numFmtId="0" fontId="0" fillId="0" borderId="0" xfId="0" applyAlignment="1">
      <alignment horizontal="left"/>
    </xf>
    <xf numFmtId="0" fontId="0" fillId="0" borderId="31" xfId="0" applyBorder="1" applyAlignment="1">
      <alignment horizontal="left"/>
    </xf>
    <xf numFmtId="0" fontId="0" fillId="0" borderId="13" xfId="0" applyBorder="1" applyAlignment="1">
      <alignment horizontal="left"/>
    </xf>
    <xf numFmtId="0" fontId="0" fillId="4" borderId="88" xfId="0" applyFill="1" applyBorder="1" applyAlignment="1">
      <alignment horizontal="center"/>
    </xf>
    <xf numFmtId="0" fontId="0" fillId="4" borderId="7" xfId="0" applyFill="1" applyBorder="1" applyAlignment="1">
      <alignment horizontal="center"/>
    </xf>
    <xf numFmtId="0" fontId="0" fillId="4" borderId="87" xfId="0" applyFill="1" applyBorder="1" applyAlignment="1">
      <alignment horizontal="center"/>
    </xf>
    <xf numFmtId="0" fontId="0" fillId="0" borderId="1" xfId="0" applyBorder="1" applyAlignment="1" applyProtection="1">
      <alignment horizontal="center" vertical="center" wrapText="1"/>
      <protection locked="0"/>
    </xf>
    <xf numFmtId="2" fontId="0" fillId="4" borderId="1" xfId="0" applyNumberFormat="1" applyFill="1" applyBorder="1" applyAlignment="1">
      <alignment horizontal="center" vertical="center"/>
    </xf>
    <xf numFmtId="9" fontId="21" fillId="0" borderId="1" xfId="1" applyFont="1" applyBorder="1" applyAlignment="1" applyProtection="1">
      <alignment horizontal="center" vertical="center"/>
      <protection locked="0"/>
    </xf>
    <xf numFmtId="2" fontId="0" fillId="0" borderId="1" xfId="0" applyNumberFormat="1" applyBorder="1" applyAlignment="1" applyProtection="1">
      <alignment horizontal="center" vertical="top"/>
      <protection locked="0"/>
    </xf>
    <xf numFmtId="0" fontId="0" fillId="0" borderId="1" xfId="0" applyBorder="1" applyAlignment="1" applyProtection="1">
      <alignment horizontal="center" vertical="top" wrapText="1"/>
      <protection locked="0"/>
    </xf>
    <xf numFmtId="9" fontId="21" fillId="0" borderId="1" xfId="1" applyFont="1" applyBorder="1" applyAlignment="1" applyProtection="1">
      <alignment horizontal="center"/>
      <protection locked="0"/>
    </xf>
    <xf numFmtId="2" fontId="0" fillId="0" borderId="1" xfId="0" applyNumberFormat="1" applyBorder="1" applyAlignment="1" applyProtection="1">
      <alignment horizontal="right"/>
      <protection locked="0"/>
    </xf>
    <xf numFmtId="0" fontId="6" fillId="3" borderId="36" xfId="0" applyFont="1" applyFill="1" applyBorder="1" applyAlignment="1">
      <alignment horizontal="center"/>
    </xf>
    <xf numFmtId="0" fontId="14" fillId="3" borderId="36" xfId="0" applyFont="1" applyFill="1" applyBorder="1" applyAlignment="1">
      <alignment horizontal="center"/>
    </xf>
    <xf numFmtId="0" fontId="7" fillId="3" borderId="0" xfId="0" applyFont="1" applyFill="1" applyAlignment="1">
      <alignment horizontal="center"/>
    </xf>
    <xf numFmtId="0" fontId="15" fillId="3" borderId="0" xfId="0" applyFont="1" applyFill="1" applyAlignment="1">
      <alignment horizontal="center"/>
    </xf>
    <xf numFmtId="0" fontId="7" fillId="3" borderId="41" xfId="0" applyFont="1" applyFill="1" applyBorder="1" applyAlignment="1">
      <alignment horizontal="center" vertical="center"/>
    </xf>
    <xf numFmtId="0" fontId="16" fillId="5" borderId="30" xfId="0" applyFont="1" applyFill="1" applyBorder="1" applyAlignment="1">
      <alignment horizontal="center" vertical="center"/>
    </xf>
    <xf numFmtId="0" fontId="5" fillId="0" borderId="30" xfId="0" applyFont="1" applyBorder="1" applyAlignment="1">
      <alignment horizontal="left" vertical="center" wrapText="1"/>
    </xf>
    <xf numFmtId="0" fontId="5" fillId="0" borderId="45" xfId="0" applyFont="1" applyBorder="1" applyAlignment="1">
      <alignment horizontal="left" vertical="center" wrapText="1"/>
    </xf>
    <xf numFmtId="0" fontId="5" fillId="0" borderId="46" xfId="0" applyFont="1" applyBorder="1" applyAlignment="1">
      <alignment horizontal="left" vertical="center" wrapText="1"/>
    </xf>
    <xf numFmtId="0" fontId="5" fillId="0" borderId="47" xfId="0" applyFont="1" applyBorder="1" applyAlignment="1">
      <alignment horizontal="left" vertical="center" wrapText="1"/>
    </xf>
    <xf numFmtId="0" fontId="5" fillId="0" borderId="50" xfId="0" applyFont="1" applyBorder="1" applyAlignment="1">
      <alignment horizontal="left" vertical="center" wrapText="1"/>
    </xf>
    <xf numFmtId="0" fontId="5" fillId="0" borderId="51" xfId="0" applyFont="1" applyBorder="1" applyAlignment="1">
      <alignment horizontal="left" vertical="center" wrapText="1"/>
    </xf>
    <xf numFmtId="0" fontId="5" fillId="0" borderId="52" xfId="0" applyFont="1" applyBorder="1" applyAlignment="1">
      <alignment horizontal="left" vertical="center" wrapText="1"/>
    </xf>
    <xf numFmtId="0" fontId="5" fillId="0" borderId="0" xfId="0" applyFont="1" applyAlignment="1">
      <alignment horizontal="left"/>
    </xf>
    <xf numFmtId="0" fontId="5" fillId="5" borderId="45" xfId="0" applyFont="1" applyFill="1" applyBorder="1" applyAlignment="1" applyProtection="1">
      <alignment horizontal="left" vertical="top" wrapText="1"/>
      <protection locked="0"/>
    </xf>
    <xf numFmtId="0" fontId="5" fillId="5" borderId="46" xfId="0" applyFont="1" applyFill="1" applyBorder="1" applyAlignment="1" applyProtection="1">
      <alignment horizontal="left" vertical="top" wrapText="1"/>
      <protection locked="0"/>
    </xf>
    <xf numFmtId="0" fontId="5" fillId="5" borderId="47" xfId="0" applyFont="1" applyFill="1" applyBorder="1" applyAlignment="1" applyProtection="1">
      <alignment horizontal="left" vertical="top" wrapText="1"/>
      <protection locked="0"/>
    </xf>
    <xf numFmtId="0" fontId="5" fillId="5" borderId="48" xfId="0" applyFont="1" applyFill="1" applyBorder="1" applyAlignment="1" applyProtection="1">
      <alignment horizontal="left" vertical="top" wrapText="1"/>
      <protection locked="0"/>
    </xf>
    <xf numFmtId="0" fontId="5" fillId="5" borderId="0" xfId="0" applyFont="1" applyFill="1" applyAlignment="1" applyProtection="1">
      <alignment horizontal="left" vertical="top" wrapText="1"/>
      <protection locked="0"/>
    </xf>
    <xf numFmtId="0" fontId="5" fillId="5" borderId="49" xfId="0" applyFont="1" applyFill="1" applyBorder="1" applyAlignment="1" applyProtection="1">
      <alignment horizontal="left" vertical="top" wrapText="1"/>
      <protection locked="0"/>
    </xf>
    <xf numFmtId="0" fontId="5" fillId="5" borderId="63" xfId="0" applyFont="1" applyFill="1" applyBorder="1" applyAlignment="1" applyProtection="1">
      <alignment horizontal="left" vertical="top" wrapText="1"/>
      <protection locked="0"/>
    </xf>
    <xf numFmtId="0" fontId="5" fillId="5" borderId="7" xfId="0" applyFont="1" applyFill="1" applyBorder="1" applyAlignment="1" applyProtection="1">
      <alignment horizontal="left" vertical="top" wrapText="1"/>
      <protection locked="0"/>
    </xf>
    <xf numFmtId="0" fontId="5" fillId="5" borderId="64" xfId="0" applyFont="1" applyFill="1" applyBorder="1" applyAlignment="1" applyProtection="1">
      <alignment horizontal="left" vertical="top" wrapText="1"/>
      <protection locked="0"/>
    </xf>
    <xf numFmtId="0" fontId="5" fillId="0" borderId="45" xfId="0" applyFont="1" applyBorder="1" applyAlignment="1">
      <alignment horizontal="left" vertical="top" wrapText="1"/>
    </xf>
    <xf numFmtId="0" fontId="5" fillId="0" borderId="46" xfId="0" applyFont="1" applyBorder="1" applyAlignment="1">
      <alignment horizontal="left" vertical="top" wrapText="1"/>
    </xf>
    <xf numFmtId="0" fontId="5" fillId="0" borderId="47" xfId="0" applyFont="1" applyBorder="1" applyAlignment="1">
      <alignment horizontal="left" vertical="top" wrapText="1"/>
    </xf>
    <xf numFmtId="0" fontId="5" fillId="0" borderId="48" xfId="0" applyFont="1" applyBorder="1" applyAlignment="1">
      <alignment horizontal="left" vertical="top" wrapText="1"/>
    </xf>
    <xf numFmtId="0" fontId="5" fillId="0" borderId="0" xfId="0" applyFont="1" applyAlignment="1">
      <alignment horizontal="left" vertical="top" wrapText="1"/>
    </xf>
    <xf numFmtId="0" fontId="5" fillId="0" borderId="49" xfId="0" applyFont="1" applyBorder="1" applyAlignment="1">
      <alignment horizontal="left" vertical="top" wrapText="1"/>
    </xf>
    <xf numFmtId="0" fontId="5" fillId="0" borderId="50" xfId="0" applyFont="1" applyBorder="1" applyAlignment="1">
      <alignment horizontal="left" vertical="top" wrapText="1"/>
    </xf>
    <xf numFmtId="0" fontId="5" fillId="0" borderId="51" xfId="0" applyFont="1" applyBorder="1" applyAlignment="1">
      <alignment horizontal="left" vertical="top" wrapText="1"/>
    </xf>
    <xf numFmtId="0" fontId="5" fillId="0" borderId="52" xfId="0" applyFont="1" applyBorder="1" applyAlignment="1">
      <alignment horizontal="left" vertical="top" wrapText="1"/>
    </xf>
    <xf numFmtId="0" fontId="5" fillId="0" borderId="49" xfId="0" applyFont="1" applyBorder="1" applyAlignment="1">
      <alignment horizontal="left"/>
    </xf>
    <xf numFmtId="0" fontId="5" fillId="5" borderId="59" xfId="0" applyFont="1" applyFill="1" applyBorder="1" applyAlignment="1" applyProtection="1">
      <alignment horizontal="left" vertical="top"/>
      <protection locked="0"/>
    </xf>
    <xf numFmtId="0" fontId="5" fillId="5" borderId="60" xfId="0" applyFont="1" applyFill="1" applyBorder="1" applyAlignment="1" applyProtection="1">
      <alignment horizontal="left" vertical="top"/>
      <protection locked="0"/>
    </xf>
    <xf numFmtId="0" fontId="5" fillId="5" borderId="62" xfId="0" applyFont="1" applyFill="1" applyBorder="1" applyAlignment="1" applyProtection="1">
      <alignment horizontal="left" vertical="top"/>
      <protection locked="0"/>
    </xf>
    <xf numFmtId="2" fontId="0" fillId="0" borderId="1" xfId="0" applyNumberFormat="1" applyBorder="1" applyAlignment="1">
      <alignment horizontal="right"/>
    </xf>
    <xf numFmtId="0" fontId="1" fillId="0" borderId="1" xfId="0" applyFont="1" applyBorder="1" applyAlignment="1">
      <alignment horizontal="right"/>
    </xf>
    <xf numFmtId="2" fontId="0" fillId="0" borderId="2" xfId="0" applyNumberFormat="1" applyBorder="1" applyAlignment="1" applyProtection="1">
      <alignment horizontal="right"/>
      <protection locked="0"/>
    </xf>
    <xf numFmtId="2" fontId="0" fillId="0" borderId="3" xfId="0" applyNumberFormat="1" applyBorder="1" applyAlignment="1" applyProtection="1">
      <alignment horizontal="right"/>
      <protection locked="0"/>
    </xf>
    <xf numFmtId="0" fontId="0" fillId="0" borderId="2" xfId="0" applyBorder="1" applyAlignment="1" applyProtection="1">
      <alignment horizontal="left" vertical="top" wrapText="1"/>
      <protection locked="0"/>
    </xf>
    <xf numFmtId="0" fontId="0" fillId="0" borderId="3" xfId="0" applyBorder="1" applyAlignment="1" applyProtection="1">
      <alignment horizontal="left" vertical="top" wrapText="1"/>
      <protection locked="0"/>
    </xf>
    <xf numFmtId="2" fontId="0" fillId="0" borderId="2" xfId="0" applyNumberFormat="1" applyBorder="1" applyAlignment="1" applyProtection="1">
      <alignment vertical="center"/>
      <protection locked="0"/>
    </xf>
    <xf numFmtId="2" fontId="0" fillId="0" borderId="3" xfId="0" applyNumberFormat="1" applyBorder="1" applyAlignment="1" applyProtection="1">
      <alignment vertical="center"/>
      <protection locked="0"/>
    </xf>
    <xf numFmtId="0" fontId="0" fillId="0" borderId="11" xfId="0" applyBorder="1" applyAlignment="1">
      <alignment horizontal="left" vertical="top"/>
    </xf>
    <xf numFmtId="0" fontId="0" fillId="0" borderId="12" xfId="0" applyBorder="1" applyAlignment="1">
      <alignment horizontal="left" vertical="top"/>
    </xf>
    <xf numFmtId="0" fontId="0" fillId="0" borderId="5" xfId="0" applyBorder="1" applyAlignment="1">
      <alignment horizontal="left" vertical="top"/>
    </xf>
    <xf numFmtId="1" fontId="0" fillId="0" borderId="1" xfId="0" applyNumberFormat="1" applyBorder="1" applyAlignment="1" applyProtection="1">
      <alignment horizontal="center" vertical="center"/>
      <protection locked="0"/>
    </xf>
    <xf numFmtId="9" fontId="0" fillId="0" borderId="1" xfId="1" applyFont="1" applyBorder="1" applyAlignment="1" applyProtection="1">
      <alignment horizontal="center" vertical="center"/>
      <protection locked="0"/>
    </xf>
    <xf numFmtId="0" fontId="0" fillId="0" borderId="2" xfId="0" applyBorder="1" applyAlignment="1">
      <alignment horizontal="left"/>
    </xf>
    <xf numFmtId="0" fontId="0" fillId="0" borderId="4" xfId="0" applyBorder="1" applyAlignment="1">
      <alignment horizontal="left"/>
    </xf>
    <xf numFmtId="0" fontId="0" fillId="0" borderId="3" xfId="0" applyBorder="1" applyAlignment="1">
      <alignment horizontal="left"/>
    </xf>
    <xf numFmtId="0" fontId="0" fillId="0" borderId="1" xfId="0" applyBorder="1" applyAlignment="1">
      <alignment horizontal="left"/>
    </xf>
    <xf numFmtId="1" fontId="0" fillId="0" borderId="2" xfId="0" applyNumberFormat="1" applyBorder="1" applyAlignment="1" applyProtection="1">
      <alignment horizontal="center" vertical="center"/>
      <protection locked="0"/>
    </xf>
    <xf numFmtId="1" fontId="0" fillId="0" borderId="3" xfId="0" applyNumberFormat="1" applyBorder="1" applyAlignment="1" applyProtection="1">
      <alignment horizontal="center" vertical="center"/>
      <protection locked="0"/>
    </xf>
    <xf numFmtId="2" fontId="0" fillId="0" borderId="2" xfId="0" applyNumberFormat="1" applyBorder="1" applyAlignment="1" applyProtection="1">
      <alignment horizontal="center" vertical="center"/>
      <protection locked="0"/>
    </xf>
    <xf numFmtId="2" fontId="0" fillId="0" borderId="3" xfId="0" applyNumberFormat="1" applyBorder="1" applyAlignment="1" applyProtection="1">
      <alignment horizontal="center" vertical="center"/>
      <protection locked="0"/>
    </xf>
    <xf numFmtId="0" fontId="18" fillId="5" borderId="0" xfId="0" applyFont="1" applyFill="1" applyAlignment="1">
      <alignment horizontal="center"/>
    </xf>
    <xf numFmtId="0" fontId="1" fillId="2" borderId="1" xfId="0" applyFont="1" applyFill="1" applyBorder="1" applyAlignment="1">
      <alignment horizontal="center"/>
    </xf>
    <xf numFmtId="0" fontId="1" fillId="0" borderId="1" xfId="0" applyFont="1" applyBorder="1" applyAlignment="1">
      <alignment horizontal="center" vertical="center" wrapText="1"/>
    </xf>
    <xf numFmtId="0" fontId="0" fillId="0" borderId="2" xfId="0" applyBorder="1" applyAlignment="1" applyProtection="1">
      <alignment horizontal="left" wrapText="1"/>
      <protection locked="0"/>
    </xf>
    <xf numFmtId="0" fontId="0" fillId="0" borderId="3" xfId="0" applyBorder="1" applyAlignment="1" applyProtection="1">
      <alignment horizontal="left" wrapText="1"/>
      <protection locked="0"/>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2" xfId="0" applyFont="1" applyBorder="1" applyAlignment="1">
      <alignment horizontal="center"/>
    </xf>
    <xf numFmtId="0" fontId="1" fillId="0" borderId="3" xfId="0" applyFont="1" applyBorder="1" applyAlignment="1">
      <alignment horizont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 xfId="0" applyFont="1" applyBorder="1" applyAlignment="1">
      <alignment horizontal="center" vertical="center"/>
    </xf>
    <xf numFmtId="0" fontId="5" fillId="4" borderId="65" xfId="0" applyFont="1" applyFill="1" applyBorder="1" applyAlignment="1">
      <alignment horizontal="center"/>
    </xf>
    <xf numFmtId="0" fontId="3" fillId="0" borderId="2" xfId="0" applyFont="1" applyBorder="1" applyAlignment="1">
      <alignment horizontal="left"/>
    </xf>
    <xf numFmtId="0" fontId="3" fillId="0" borderId="4" xfId="0" applyFont="1" applyBorder="1" applyAlignment="1">
      <alignment horizontal="left"/>
    </xf>
    <xf numFmtId="0" fontId="0" fillId="0" borderId="1" xfId="0" applyBorder="1" applyAlignment="1" applyProtection="1">
      <alignment horizontal="center" vertical="center"/>
      <protection locked="0"/>
    </xf>
    <xf numFmtId="0" fontId="17" fillId="2" borderId="1" xfId="0" applyFont="1" applyFill="1" applyBorder="1" applyAlignment="1">
      <alignment horizontal="center"/>
    </xf>
    <xf numFmtId="0" fontId="1" fillId="0" borderId="1" xfId="0" applyFont="1"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3" fillId="0" borderId="3" xfId="0" applyFont="1" applyBorder="1" applyAlignment="1">
      <alignment horizontal="left"/>
    </xf>
    <xf numFmtId="0" fontId="0" fillId="4" borderId="2" xfId="0" applyFill="1" applyBorder="1"/>
    <xf numFmtId="0" fontId="0" fillId="4" borderId="4" xfId="0" applyFill="1" applyBorder="1"/>
    <xf numFmtId="0" fontId="0" fillId="4" borderId="3" xfId="0" applyFill="1" applyBorder="1"/>
    <xf numFmtId="0" fontId="0" fillId="4" borderId="2" xfId="0" applyFill="1" applyBorder="1" applyAlignment="1" applyProtection="1">
      <alignment horizontal="center"/>
      <protection locked="0"/>
    </xf>
    <xf numFmtId="0" fontId="0" fillId="4" borderId="3" xfId="0" applyFill="1" applyBorder="1" applyAlignment="1" applyProtection="1">
      <alignment horizontal="center"/>
      <protection locked="0"/>
    </xf>
    <xf numFmtId="0" fontId="0" fillId="0" borderId="2" xfId="0" applyBorder="1" applyAlignment="1" applyProtection="1">
      <alignment horizontal="center" vertical="center"/>
      <protection locked="0"/>
    </xf>
    <xf numFmtId="0" fontId="0" fillId="0" borderId="3" xfId="0" applyBorder="1" applyAlignment="1" applyProtection="1">
      <alignment horizontal="center" vertical="center"/>
      <protection locked="0"/>
    </xf>
    <xf numFmtId="2" fontId="0" fillId="0" borderId="4" xfId="0" applyNumberFormat="1" applyBorder="1" applyAlignment="1" applyProtection="1">
      <alignment horizontal="center" vertical="center"/>
      <protection locked="0"/>
    </xf>
    <xf numFmtId="0" fontId="0" fillId="0" borderId="2" xfId="0" applyBorder="1" applyAlignment="1" applyProtection="1">
      <alignment horizontal="left"/>
      <protection locked="0"/>
    </xf>
    <xf numFmtId="0" fontId="0" fillId="0" borderId="3" xfId="0" applyBorder="1" applyAlignment="1" applyProtection="1">
      <alignment horizontal="left"/>
      <protection locked="0"/>
    </xf>
    <xf numFmtId="2" fontId="0" fillId="0" borderId="2" xfId="0" applyNumberFormat="1" applyBorder="1" applyAlignment="1">
      <alignment horizontal="right"/>
    </xf>
    <xf numFmtId="2" fontId="0" fillId="0" borderId="3" xfId="0" applyNumberFormat="1" applyBorder="1" applyAlignment="1">
      <alignment horizontal="right"/>
    </xf>
    <xf numFmtId="49" fontId="0" fillId="0" borderId="2" xfId="0" applyNumberFormat="1" applyBorder="1" applyAlignment="1">
      <alignment horizontal="left"/>
    </xf>
    <xf numFmtId="49" fontId="0" fillId="0" borderId="3" xfId="0" applyNumberFormat="1" applyBorder="1" applyAlignment="1">
      <alignment horizontal="left"/>
    </xf>
    <xf numFmtId="2" fontId="0" fillId="0" borderId="2" xfId="0" applyNumberFormat="1" applyBorder="1" applyAlignment="1" applyProtection="1">
      <alignment horizontal="center"/>
      <protection locked="0"/>
    </xf>
    <xf numFmtId="2" fontId="0" fillId="0" borderId="4" xfId="0" applyNumberFormat="1" applyBorder="1" applyAlignment="1" applyProtection="1">
      <alignment horizontal="center"/>
      <protection locked="0"/>
    </xf>
    <xf numFmtId="2" fontId="0" fillId="0" borderId="3" xfId="0" applyNumberFormat="1" applyBorder="1" applyAlignment="1" applyProtection="1">
      <alignment horizontal="center"/>
      <protection locked="0"/>
    </xf>
    <xf numFmtId="0" fontId="1" fillId="2" borderId="2" xfId="0" applyFont="1" applyFill="1" applyBorder="1" applyAlignment="1">
      <alignment horizontal="center"/>
    </xf>
    <xf numFmtId="0" fontId="0" fillId="0" borderId="2" xfId="0" applyBorder="1" applyAlignment="1" applyProtection="1">
      <alignment horizontal="center"/>
      <protection locked="0"/>
    </xf>
    <xf numFmtId="0" fontId="0" fillId="0" borderId="4" xfId="0" applyBorder="1" applyAlignment="1" applyProtection="1">
      <alignment horizontal="center"/>
      <protection locked="0"/>
    </xf>
    <xf numFmtId="0" fontId="0" fillId="0" borderId="3" xfId="0" applyBorder="1" applyAlignment="1" applyProtection="1">
      <alignment horizontal="center"/>
      <protection locked="0"/>
    </xf>
    <xf numFmtId="0" fontId="4" fillId="2" borderId="1" xfId="0" applyFont="1" applyFill="1" applyBorder="1" applyAlignment="1">
      <alignment horizontal="left"/>
    </xf>
    <xf numFmtId="0" fontId="2" fillId="6" borderId="2" xfId="0" applyFont="1" applyFill="1" applyBorder="1" applyAlignment="1">
      <alignment horizontal="left"/>
    </xf>
    <xf numFmtId="0" fontId="2" fillId="6" borderId="4" xfId="0" applyFont="1" applyFill="1" applyBorder="1" applyAlignment="1">
      <alignment horizontal="left"/>
    </xf>
    <xf numFmtId="0" fontId="2" fillId="6" borderId="3" xfId="0" applyFont="1" applyFill="1" applyBorder="1" applyAlignment="1">
      <alignment horizontal="left"/>
    </xf>
    <xf numFmtId="0" fontId="1" fillId="5" borderId="2" xfId="0" applyFont="1" applyFill="1" applyBorder="1"/>
    <xf numFmtId="0" fontId="1" fillId="5" borderId="4" xfId="0" applyFont="1" applyFill="1" applyBorder="1"/>
    <xf numFmtId="0" fontId="1" fillId="5" borderId="3" xfId="0" applyFont="1" applyFill="1" applyBorder="1"/>
    <xf numFmtId="0" fontId="4" fillId="0" borderId="1" xfId="0" applyFont="1" applyBorder="1" applyAlignment="1">
      <alignment horizontal="center" vertical="center" wrapText="1"/>
    </xf>
    <xf numFmtId="0" fontId="4" fillId="0" borderId="2" xfId="0" applyFont="1" applyBorder="1" applyAlignment="1">
      <alignment horizontal="center"/>
    </xf>
    <xf numFmtId="0" fontId="4" fillId="0" borderId="4" xfId="0" applyFont="1" applyBorder="1" applyAlignment="1">
      <alignment horizontal="center"/>
    </xf>
    <xf numFmtId="0" fontId="4" fillId="0" borderId="3" xfId="0" applyFont="1" applyBorder="1" applyAlignment="1">
      <alignment horizontal="center"/>
    </xf>
    <xf numFmtId="0" fontId="3" fillId="0" borderId="1" xfId="0" applyFont="1" applyBorder="1" applyAlignment="1">
      <alignment horizontal="left" vertical="top" wrapText="1"/>
    </xf>
    <xf numFmtId="0" fontId="3" fillId="0" borderId="1" xfId="0" applyFont="1" applyBorder="1" applyAlignment="1">
      <alignment horizontal="left" vertical="top"/>
    </xf>
    <xf numFmtId="0" fontId="0" fillId="0" borderId="1" xfId="0" applyBorder="1" applyAlignment="1">
      <alignment horizontal="left" vertical="top" wrapText="1"/>
    </xf>
    <xf numFmtId="0" fontId="0" fillId="0" borderId="1" xfId="0" applyBorder="1" applyAlignment="1">
      <alignment horizontal="left" vertical="top"/>
    </xf>
    <xf numFmtId="0" fontId="1" fillId="5" borderId="1" xfId="0" applyFont="1" applyFill="1" applyBorder="1" applyAlignment="1">
      <alignment horizontal="left"/>
    </xf>
    <xf numFmtId="0" fontId="4" fillId="2" borderId="2" xfId="0" applyFont="1" applyFill="1" applyBorder="1" applyAlignment="1">
      <alignment horizontal="left"/>
    </xf>
    <xf numFmtId="0" fontId="4" fillId="2" borderId="4" xfId="0" applyFont="1" applyFill="1" applyBorder="1" applyAlignment="1">
      <alignment horizontal="left"/>
    </xf>
    <xf numFmtId="0" fontId="4" fillId="2" borderId="3" xfId="0" applyFont="1" applyFill="1" applyBorder="1" applyAlignment="1">
      <alignment horizontal="left"/>
    </xf>
    <xf numFmtId="0" fontId="1" fillId="0" borderId="4" xfId="0" applyFont="1" applyBorder="1" applyAlignment="1">
      <alignment horizontal="center" vertical="center" wrapText="1"/>
    </xf>
    <xf numFmtId="0" fontId="3" fillId="0" borderId="2" xfId="0" applyFont="1" applyBorder="1" applyAlignment="1">
      <alignment horizontal="left" vertical="top" wrapText="1"/>
    </xf>
    <xf numFmtId="0" fontId="3" fillId="0" borderId="4" xfId="0" applyFont="1" applyBorder="1" applyAlignment="1">
      <alignment horizontal="left" vertical="top"/>
    </xf>
    <xf numFmtId="0" fontId="1" fillId="0" borderId="4" xfId="0" applyFont="1" applyBorder="1" applyAlignment="1">
      <alignment horizontal="center"/>
    </xf>
    <xf numFmtId="0" fontId="3" fillId="0" borderId="4" xfId="0" applyFont="1" applyBorder="1" applyAlignment="1">
      <alignment horizontal="left" vertical="top" wrapText="1"/>
    </xf>
    <xf numFmtId="0" fontId="1" fillId="2" borderId="1" xfId="0" applyFont="1" applyFill="1" applyBorder="1" applyAlignment="1">
      <alignment horizontal="left"/>
    </xf>
    <xf numFmtId="0" fontId="0" fillId="4" borderId="0" xfId="0" applyFill="1" applyAlignment="1">
      <alignment horizontal="left"/>
    </xf>
    <xf numFmtId="9" fontId="0" fillId="0" borderId="2" xfId="1" applyFont="1" applyBorder="1" applyAlignment="1" applyProtection="1">
      <alignment horizontal="center" vertical="center"/>
      <protection locked="0"/>
    </xf>
    <xf numFmtId="9" fontId="0" fillId="0" borderId="3" xfId="1" applyFont="1" applyBorder="1" applyAlignment="1" applyProtection="1">
      <alignment horizontal="center" vertical="center"/>
      <protection locked="0"/>
    </xf>
    <xf numFmtId="0" fontId="0" fillId="0" borderId="1" xfId="0" applyBorder="1" applyAlignment="1" applyProtection="1">
      <alignment horizontal="left"/>
      <protection locked="0"/>
    </xf>
    <xf numFmtId="0" fontId="0" fillId="0" borderId="1" xfId="0" applyBorder="1" applyAlignment="1">
      <alignment vertical="top" wrapText="1"/>
    </xf>
    <xf numFmtId="0" fontId="0" fillId="4" borderId="0" xfId="0" applyFill="1" applyAlignment="1">
      <alignment horizontal="center"/>
    </xf>
    <xf numFmtId="0" fontId="0" fillId="0" borderId="4" xfId="0" applyBorder="1" applyAlignment="1" applyProtection="1">
      <alignment horizontal="left"/>
      <protection locked="0"/>
    </xf>
    <xf numFmtId="0" fontId="1" fillId="5" borderId="2" xfId="0" applyFont="1" applyFill="1" applyBorder="1" applyAlignment="1">
      <alignment horizontal="left"/>
    </xf>
    <xf numFmtId="0" fontId="1" fillId="5" borderId="4" xfId="0" applyFont="1" applyFill="1" applyBorder="1" applyAlignment="1">
      <alignment horizontal="left"/>
    </xf>
    <xf numFmtId="0" fontId="1" fillId="5" borderId="3" xfId="0" applyFont="1" applyFill="1" applyBorder="1" applyAlignment="1">
      <alignment horizontal="left"/>
    </xf>
    <xf numFmtId="0" fontId="1" fillId="0" borderId="14" xfId="0" applyFont="1" applyBorder="1" applyAlignment="1">
      <alignment horizontal="center" vertical="center"/>
    </xf>
    <xf numFmtId="0" fontId="1" fillId="0" borderId="7" xfId="0" applyFont="1" applyBorder="1" applyAlignment="1">
      <alignment horizontal="center" vertical="center"/>
    </xf>
    <xf numFmtId="0" fontId="1" fillId="0" borderId="6" xfId="0" applyFont="1" applyBorder="1" applyAlignment="1">
      <alignment horizontal="center" vertical="center"/>
    </xf>
    <xf numFmtId="0" fontId="1" fillId="0" borderId="4" xfId="0" applyFont="1" applyBorder="1" applyAlignment="1">
      <alignment horizontal="center" vertical="center"/>
    </xf>
    <xf numFmtId="0" fontId="0" fillId="0" borderId="2" xfId="0" applyBorder="1" applyAlignment="1" applyProtection="1">
      <alignment horizontal="center" vertical="center" wrapText="1"/>
      <protection locked="0"/>
    </xf>
    <xf numFmtId="0" fontId="0" fillId="0" borderId="3" xfId="0" applyBorder="1" applyAlignment="1" applyProtection="1">
      <alignment horizontal="center" vertical="center" wrapText="1"/>
      <protection locked="0"/>
    </xf>
    <xf numFmtId="0" fontId="1" fillId="0" borderId="14" xfId="0" applyFont="1" applyBorder="1" applyAlignment="1">
      <alignment horizontal="center" vertical="center" wrapText="1"/>
    </xf>
    <xf numFmtId="0" fontId="1" fillId="0" borderId="6" xfId="0" applyFont="1" applyBorder="1" applyAlignment="1">
      <alignment horizontal="center" vertical="center" wrapText="1"/>
    </xf>
    <xf numFmtId="0" fontId="1" fillId="2" borderId="2" xfId="0" applyFont="1" applyFill="1" applyBorder="1" applyAlignment="1">
      <alignment horizontal="center" vertical="top" wrapText="1"/>
    </xf>
    <xf numFmtId="0" fontId="1" fillId="2" borderId="4" xfId="0" applyFont="1" applyFill="1" applyBorder="1" applyAlignment="1">
      <alignment horizontal="center" vertical="top" wrapText="1"/>
    </xf>
    <xf numFmtId="0" fontId="3" fillId="0" borderId="1" xfId="0" applyFont="1" applyBorder="1" applyAlignment="1" applyProtection="1">
      <alignment horizontal="center" vertical="center"/>
      <protection locked="0"/>
    </xf>
    <xf numFmtId="0" fontId="0" fillId="0" borderId="2" xfId="0" applyBorder="1" applyAlignment="1" applyProtection="1">
      <alignment horizontal="left" vertical="center" wrapText="1"/>
      <protection locked="0"/>
    </xf>
    <xf numFmtId="0" fontId="0" fillId="0" borderId="3" xfId="0" applyBorder="1" applyAlignment="1" applyProtection="1">
      <alignment horizontal="left" vertical="center" wrapText="1"/>
      <protection locked="0"/>
    </xf>
    <xf numFmtId="0" fontId="1" fillId="0" borderId="5"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0" fillId="4" borderId="0" xfId="0" applyFill="1" applyAlignment="1">
      <alignment horizontal="left" vertical="top" wrapText="1"/>
    </xf>
    <xf numFmtId="0" fontId="3" fillId="0" borderId="2" xfId="0" applyFont="1" applyBorder="1" applyAlignment="1" applyProtection="1">
      <alignment horizontal="center" vertical="center"/>
      <protection locked="0"/>
    </xf>
    <xf numFmtId="0" fontId="3" fillId="0" borderId="3" xfId="0" applyFont="1" applyBorder="1" applyAlignment="1" applyProtection="1">
      <alignment horizontal="center" vertical="center"/>
      <protection locked="0"/>
    </xf>
    <xf numFmtId="0" fontId="0" fillId="0" borderId="1" xfId="0" applyBorder="1" applyAlignment="1" applyProtection="1">
      <alignment horizontal="center" vertical="center" wrapText="1"/>
      <protection locked="0"/>
    </xf>
    <xf numFmtId="0" fontId="0" fillId="0" borderId="1" xfId="0" applyBorder="1" applyAlignment="1">
      <alignment horizontal="center"/>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3" xfId="0" applyBorder="1" applyAlignment="1">
      <alignment horizontal="left" vertical="top"/>
    </xf>
    <xf numFmtId="2" fontId="0" fillId="0" borderId="1" xfId="0" applyNumberFormat="1" applyBorder="1" applyAlignment="1" applyProtection="1">
      <alignment horizontal="center" vertical="center"/>
      <protection locked="0"/>
    </xf>
    <xf numFmtId="0" fontId="0" fillId="0" borderId="11" xfId="0" applyBorder="1" applyAlignment="1" applyProtection="1">
      <alignment horizontal="center" vertical="center"/>
      <protection locked="0"/>
    </xf>
    <xf numFmtId="0" fontId="0" fillId="0" borderId="12" xfId="0"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4" fillId="0" borderId="1" xfId="0" applyFont="1" applyBorder="1" applyAlignment="1">
      <alignment horizontal="center"/>
    </xf>
    <xf numFmtId="2" fontId="0" fillId="0" borderId="2" xfId="0" applyNumberFormat="1" applyBorder="1" applyAlignment="1" applyProtection="1">
      <alignment horizontal="center" vertical="center" wrapText="1"/>
      <protection locked="0"/>
    </xf>
    <xf numFmtId="2" fontId="0" fillId="0" borderId="3" xfId="0" applyNumberFormat="1" applyBorder="1" applyAlignment="1" applyProtection="1">
      <alignment horizontal="center" vertical="center" wrapText="1"/>
      <protection locked="0"/>
    </xf>
    <xf numFmtId="0" fontId="1" fillId="2" borderId="4" xfId="0" applyFont="1" applyFill="1" applyBorder="1" applyAlignment="1">
      <alignment horizontal="center"/>
    </xf>
    <xf numFmtId="0" fontId="1" fillId="2" borderId="3" xfId="0" applyFont="1" applyFill="1" applyBorder="1" applyAlignment="1">
      <alignment horizontal="center"/>
    </xf>
    <xf numFmtId="0" fontId="0" fillId="0" borderId="2" xfId="0" applyBorder="1" applyAlignment="1" applyProtection="1">
      <alignment horizontal="left" vertical="top"/>
      <protection locked="0"/>
    </xf>
    <xf numFmtId="0" fontId="0" fillId="0" borderId="4" xfId="0" applyBorder="1" applyAlignment="1" applyProtection="1">
      <alignment horizontal="left" vertical="top"/>
      <protection locked="0"/>
    </xf>
    <xf numFmtId="0" fontId="0" fillId="0" borderId="3" xfId="0" applyBorder="1" applyAlignment="1" applyProtection="1">
      <alignment horizontal="left" vertical="top"/>
      <protection locked="0"/>
    </xf>
    <xf numFmtId="0" fontId="3" fillId="0" borderId="1" xfId="0" applyFont="1" applyBorder="1" applyAlignment="1">
      <alignment horizontal="left" wrapText="1"/>
    </xf>
    <xf numFmtId="0" fontId="0" fillId="0" borderId="1" xfId="0" applyBorder="1" applyAlignment="1" applyProtection="1">
      <alignment horizontal="center"/>
      <protection locked="0"/>
    </xf>
    <xf numFmtId="0" fontId="1" fillId="0" borderId="10" xfId="0" applyFont="1" applyBorder="1" applyAlignment="1">
      <alignment horizontal="center" vertical="center" wrapText="1"/>
    </xf>
    <xf numFmtId="0" fontId="1" fillId="0" borderId="7" xfId="0" applyFont="1" applyBorder="1" applyAlignment="1">
      <alignment horizontal="center" vertical="center" wrapText="1"/>
    </xf>
    <xf numFmtId="0" fontId="2" fillId="6" borderId="1" xfId="0" applyFont="1" applyFill="1" applyBorder="1" applyAlignment="1">
      <alignment horizontal="left"/>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2" xfId="0" applyBorder="1" applyAlignment="1">
      <alignment horizontal="left" wrapText="1"/>
    </xf>
    <xf numFmtId="0" fontId="0" fillId="0" borderId="3" xfId="0" applyBorder="1" applyAlignment="1">
      <alignment horizontal="left" wrapText="1"/>
    </xf>
    <xf numFmtId="0" fontId="0" fillId="0" borderId="1" xfId="0" applyBorder="1" applyAlignment="1">
      <alignment horizontal="left" vertical="center" wrapText="1"/>
    </xf>
    <xf numFmtId="0" fontId="3" fillId="0" borderId="2" xfId="0" applyFont="1" applyBorder="1" applyAlignment="1" applyProtection="1">
      <alignment horizontal="center" vertical="center" wrapText="1"/>
      <protection locked="0"/>
    </xf>
    <xf numFmtId="0" fontId="3" fillId="0" borderId="3" xfId="0" applyFont="1" applyBorder="1" applyAlignment="1" applyProtection="1">
      <alignment horizontal="center" vertical="center" wrapText="1"/>
      <protection locked="0"/>
    </xf>
    <xf numFmtId="0" fontId="0" fillId="0" borderId="4" xfId="0" applyBorder="1" applyAlignment="1" applyProtection="1">
      <alignment horizontal="left" vertical="top" wrapText="1"/>
      <protection locked="0"/>
    </xf>
    <xf numFmtId="0" fontId="0" fillId="0" borderId="2" xfId="0" applyBorder="1" applyAlignment="1" applyProtection="1">
      <alignment horizontal="center" vertical="top"/>
      <protection locked="0"/>
    </xf>
    <xf numFmtId="0" fontId="0" fillId="0" borderId="3" xfId="0" applyBorder="1" applyAlignment="1" applyProtection="1">
      <alignment horizontal="center" vertical="top"/>
      <protection locked="0"/>
    </xf>
    <xf numFmtId="0" fontId="0" fillId="0" borderId="1" xfId="0" applyBorder="1" applyAlignment="1" applyProtection="1">
      <alignment horizontal="left" vertical="top" wrapText="1"/>
      <protection locked="0"/>
    </xf>
    <xf numFmtId="0" fontId="0" fillId="0" borderId="2" xfId="0" applyBorder="1" applyAlignment="1">
      <alignment horizontal="center"/>
    </xf>
    <xf numFmtId="0" fontId="0" fillId="0" borderId="3" xfId="0" applyBorder="1" applyAlignment="1">
      <alignment horizontal="center"/>
    </xf>
    <xf numFmtId="0" fontId="0" fillId="0" borderId="81" xfId="0" applyBorder="1"/>
    <xf numFmtId="0" fontId="0" fillId="0" borderId="65" xfId="0" applyBorder="1"/>
    <xf numFmtId="0" fontId="0" fillId="0" borderId="83" xfId="0" applyBorder="1"/>
    <xf numFmtId="0" fontId="0" fillId="0" borderId="2" xfId="0" applyBorder="1"/>
    <xf numFmtId="0" fontId="0" fillId="0" borderId="4" xfId="0" applyBorder="1"/>
    <xf numFmtId="0" fontId="0" fillId="0" borderId="75" xfId="0" applyBorder="1"/>
    <xf numFmtId="0" fontId="0" fillId="0" borderId="76" xfId="0" applyBorder="1" applyAlignment="1">
      <alignment horizontal="left"/>
    </xf>
    <xf numFmtId="0" fontId="0" fillId="0" borderId="1" xfId="0" applyBorder="1"/>
    <xf numFmtId="0" fontId="0" fillId="0" borderId="77" xfId="0" applyBorder="1"/>
    <xf numFmtId="0" fontId="0" fillId="0" borderId="86" xfId="0" applyBorder="1" applyAlignment="1">
      <alignment horizontal="left"/>
    </xf>
    <xf numFmtId="0" fontId="0" fillId="0" borderId="65" xfId="0" applyBorder="1" applyAlignment="1">
      <alignment horizontal="left"/>
    </xf>
    <xf numFmtId="0" fontId="0" fillId="0" borderId="82" xfId="0" applyBorder="1" applyAlignment="1">
      <alignment horizontal="left"/>
    </xf>
    <xf numFmtId="0" fontId="0" fillId="0" borderId="81" xfId="0" applyBorder="1" applyAlignment="1">
      <alignment horizontal="center"/>
    </xf>
    <xf numFmtId="0" fontId="0" fillId="0" borderId="82" xfId="0" applyBorder="1" applyAlignment="1">
      <alignment horizontal="center"/>
    </xf>
    <xf numFmtId="0" fontId="0" fillId="0" borderId="79" xfId="0" applyBorder="1" applyAlignment="1">
      <alignment horizontal="left"/>
    </xf>
    <xf numFmtId="0" fontId="0" fillId="0" borderId="80" xfId="0" applyBorder="1" applyAlignment="1">
      <alignment horizontal="left"/>
    </xf>
    <xf numFmtId="0" fontId="1" fillId="2" borderId="74" xfId="0" applyFont="1" applyFill="1" applyBorder="1" applyAlignment="1">
      <alignment horizontal="left"/>
    </xf>
    <xf numFmtId="0" fontId="1" fillId="2" borderId="77" xfId="0" applyFont="1" applyFill="1" applyBorder="1" applyAlignment="1">
      <alignment horizontal="left"/>
    </xf>
    <xf numFmtId="0" fontId="1" fillId="0" borderId="74" xfId="0" applyFont="1" applyBorder="1" applyAlignment="1">
      <alignment horizontal="center"/>
    </xf>
    <xf numFmtId="2" fontId="0" fillId="0" borderId="2" xfId="0" applyNumberFormat="1" applyBorder="1" applyAlignment="1">
      <alignment horizontal="center"/>
    </xf>
    <xf numFmtId="0" fontId="0" fillId="0" borderId="74" xfId="0" applyBorder="1"/>
    <xf numFmtId="0" fontId="0" fillId="0" borderId="75" xfId="0" applyBorder="1" applyAlignment="1">
      <alignment horizontal="left"/>
    </xf>
    <xf numFmtId="0" fontId="0" fillId="0" borderId="74" xfId="0" applyBorder="1" applyAlignment="1">
      <alignment horizontal="left"/>
    </xf>
    <xf numFmtId="0" fontId="0" fillId="0" borderId="77" xfId="0" applyBorder="1" applyAlignment="1">
      <alignment horizontal="left"/>
    </xf>
    <xf numFmtId="0" fontId="17" fillId="5" borderId="71" xfId="0" applyFont="1" applyFill="1" applyBorder="1" applyAlignment="1">
      <alignment horizontal="left"/>
    </xf>
    <xf numFmtId="0" fontId="17" fillId="5" borderId="72" xfId="0" applyFont="1" applyFill="1" applyBorder="1" applyAlignment="1">
      <alignment horizontal="left"/>
    </xf>
    <xf numFmtId="0" fontId="17" fillId="5" borderId="73" xfId="0" applyFont="1" applyFill="1" applyBorder="1" applyAlignment="1">
      <alignment horizontal="left"/>
    </xf>
    <xf numFmtId="0" fontId="1" fillId="0" borderId="77" xfId="0" applyFont="1" applyBorder="1" applyAlignment="1">
      <alignment horizontal="center"/>
    </xf>
    <xf numFmtId="0" fontId="1" fillId="2" borderId="84" xfId="0" applyFont="1" applyFill="1" applyBorder="1" applyAlignment="1">
      <alignment horizontal="left"/>
    </xf>
    <xf numFmtId="0" fontId="1" fillId="2" borderId="5" xfId="0" applyFont="1" applyFill="1" applyBorder="1" applyAlignment="1">
      <alignment horizontal="left"/>
    </xf>
    <xf numFmtId="0" fontId="1" fillId="2" borderId="85" xfId="0" applyFont="1" applyFill="1" applyBorder="1" applyAlignment="1">
      <alignment horizontal="left"/>
    </xf>
    <xf numFmtId="0" fontId="0" fillId="0" borderId="76" xfId="0" applyBorder="1"/>
    <xf numFmtId="0" fontId="0" fillId="0" borderId="3" xfId="0" applyBorder="1"/>
    <xf numFmtId="2" fontId="0" fillId="0" borderId="4" xfId="0" applyNumberFormat="1" applyBorder="1" applyAlignment="1">
      <alignment horizontal="right"/>
    </xf>
    <xf numFmtId="2" fontId="0" fillId="0" borderId="75" xfId="0" applyNumberFormat="1" applyBorder="1" applyAlignment="1">
      <alignment horizontal="right"/>
    </xf>
    <xf numFmtId="0" fontId="1" fillId="0" borderId="76" xfId="0" applyFont="1" applyBorder="1" applyAlignment="1">
      <alignment horizontal="right"/>
    </xf>
    <xf numFmtId="0" fontId="1" fillId="0" borderId="4" xfId="0" applyFont="1" applyBorder="1" applyAlignment="1">
      <alignment horizontal="right"/>
    </xf>
    <xf numFmtId="0" fontId="1" fillId="0" borderId="3" xfId="0" applyFont="1" applyBorder="1" applyAlignment="1">
      <alignment horizontal="right"/>
    </xf>
    <xf numFmtId="2" fontId="1" fillId="0" borderId="2" xfId="0" applyNumberFormat="1" applyFont="1" applyBorder="1" applyAlignment="1">
      <alignment horizontal="right"/>
    </xf>
    <xf numFmtId="2" fontId="1" fillId="0" borderId="4" xfId="0" applyNumberFormat="1" applyFont="1" applyBorder="1" applyAlignment="1">
      <alignment horizontal="right"/>
    </xf>
    <xf numFmtId="2" fontId="1" fillId="0" borderId="75" xfId="0" applyNumberFormat="1" applyFont="1" applyBorder="1" applyAlignment="1">
      <alignment horizontal="right"/>
    </xf>
    <xf numFmtId="0" fontId="22" fillId="0" borderId="69" xfId="0" applyFont="1" applyBorder="1" applyAlignment="1">
      <alignment horizontal="left" vertical="center" wrapText="1"/>
    </xf>
    <xf numFmtId="0" fontId="22" fillId="0" borderId="10" xfId="0" applyFont="1" applyBorder="1" applyAlignment="1">
      <alignment horizontal="left" vertical="center" wrapText="1"/>
    </xf>
    <xf numFmtId="0" fontId="22" fillId="0" borderId="70" xfId="0" applyFont="1" applyBorder="1" applyAlignment="1">
      <alignment horizontal="left" vertical="center" wrapText="1"/>
    </xf>
    <xf numFmtId="0" fontId="22" fillId="0" borderId="29" xfId="0" applyFont="1" applyBorder="1" applyAlignment="1">
      <alignment horizontal="left" vertical="center" wrapText="1"/>
    </xf>
    <xf numFmtId="0" fontId="22" fillId="0" borderId="0" xfId="0" applyFont="1" applyAlignment="1">
      <alignment horizontal="left" vertical="center" wrapText="1"/>
    </xf>
    <xf numFmtId="0" fontId="22" fillId="0" borderId="31" xfId="0" applyFont="1" applyBorder="1" applyAlignment="1">
      <alignment horizontal="left" vertical="center" wrapText="1"/>
    </xf>
    <xf numFmtId="0" fontId="22" fillId="0" borderId="88" xfId="0" applyFont="1" applyBorder="1" applyAlignment="1">
      <alignment horizontal="left" vertical="center" wrapText="1"/>
    </xf>
    <xf numFmtId="0" fontId="22" fillId="0" borderId="7" xfId="0" applyFont="1" applyBorder="1" applyAlignment="1">
      <alignment horizontal="left" vertical="center" wrapText="1"/>
    </xf>
    <xf numFmtId="0" fontId="22" fillId="0" borderId="87" xfId="0" applyFont="1" applyBorder="1" applyAlignment="1">
      <alignment horizontal="left" vertical="center" wrapText="1"/>
    </xf>
    <xf numFmtId="9" fontId="0" fillId="0" borderId="2" xfId="0" applyNumberFormat="1" applyBorder="1" applyAlignment="1">
      <alignment horizontal="center"/>
    </xf>
    <xf numFmtId="0" fontId="0" fillId="0" borderId="78" xfId="0" applyBorder="1"/>
    <xf numFmtId="0" fontId="0" fillId="0" borderId="79" xfId="0" applyBorder="1"/>
    <xf numFmtId="0" fontId="0" fillId="0" borderId="79" xfId="0" applyBorder="1" applyAlignment="1">
      <alignment horizontal="center"/>
    </xf>
    <xf numFmtId="2" fontId="0" fillId="0" borderId="1" xfId="0" applyNumberFormat="1" applyBorder="1" applyAlignment="1">
      <alignment horizontal="center"/>
    </xf>
    <xf numFmtId="0" fontId="0" fillId="0" borderId="81" xfId="0" applyBorder="1" applyAlignment="1">
      <alignment horizontal="left"/>
    </xf>
    <xf numFmtId="0" fontId="0" fillId="0" borderId="83" xfId="0" applyBorder="1" applyAlignment="1">
      <alignment horizontal="left"/>
    </xf>
    <xf numFmtId="0" fontId="0" fillId="0" borderId="92" xfId="0" applyBorder="1"/>
    <xf numFmtId="0" fontId="0" fillId="0" borderId="11" xfId="0" applyBorder="1"/>
    <xf numFmtId="0" fontId="0" fillId="0" borderId="8" xfId="0" applyBorder="1" applyAlignment="1">
      <alignment horizontal="center"/>
    </xf>
    <xf numFmtId="0" fontId="0" fillId="0" borderId="9" xfId="0" applyBorder="1" applyAlignment="1">
      <alignment horizontal="center"/>
    </xf>
    <xf numFmtId="0" fontId="0" fillId="0" borderId="8" xfId="0" applyBorder="1" applyAlignment="1">
      <alignment horizontal="left"/>
    </xf>
    <xf numFmtId="0" fontId="0" fillId="0" borderId="10" xfId="0" applyBorder="1" applyAlignment="1">
      <alignment horizontal="left"/>
    </xf>
    <xf numFmtId="0" fontId="0" fillId="0" borderId="70" xfId="0" applyBorder="1" applyAlignment="1">
      <alignment horizontal="left"/>
    </xf>
    <xf numFmtId="0" fontId="0" fillId="4" borderId="76" xfId="0" applyFill="1" applyBorder="1" applyAlignment="1">
      <alignment horizontal="center"/>
    </xf>
    <xf numFmtId="0" fontId="0" fillId="4" borderId="4" xfId="0" applyFill="1" applyBorder="1" applyAlignment="1">
      <alignment horizontal="center"/>
    </xf>
    <xf numFmtId="0" fontId="0" fillId="4" borderId="75" xfId="0" applyFill="1" applyBorder="1" applyAlignment="1">
      <alignment horizontal="center"/>
    </xf>
    <xf numFmtId="0" fontId="1" fillId="2" borderId="76" xfId="0" applyFont="1" applyFill="1" applyBorder="1" applyAlignment="1">
      <alignment horizontal="center"/>
    </xf>
    <xf numFmtId="0" fontId="1" fillId="2" borderId="75" xfId="0" applyFont="1" applyFill="1" applyBorder="1" applyAlignment="1">
      <alignment horizontal="center"/>
    </xf>
    <xf numFmtId="0" fontId="1" fillId="0" borderId="76"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0" xfId="0" applyFont="1" applyBorder="1" applyAlignment="1">
      <alignment horizontal="center" vertical="center" wrapText="1"/>
    </xf>
    <xf numFmtId="0" fontId="1" fillId="0" borderId="87" xfId="0" applyFont="1" applyBorder="1" applyAlignment="1">
      <alignment horizontal="center" vertical="center" wrapText="1"/>
    </xf>
    <xf numFmtId="0" fontId="1" fillId="2" borderId="74" xfId="0" applyFont="1" applyFill="1" applyBorder="1" applyAlignment="1">
      <alignment horizontal="center"/>
    </xf>
    <xf numFmtId="0" fontId="1" fillId="2" borderId="5" xfId="0" applyFont="1" applyFill="1" applyBorder="1" applyAlignment="1">
      <alignment horizontal="center"/>
    </xf>
    <xf numFmtId="0" fontId="1" fillId="2" borderId="77" xfId="0" applyFont="1" applyFill="1" applyBorder="1" applyAlignment="1">
      <alignment horizontal="center"/>
    </xf>
    <xf numFmtId="0" fontId="9" fillId="0" borderId="74" xfId="0" applyFont="1" applyBorder="1" applyAlignment="1">
      <alignment horizontal="left" vertical="center" wrapText="1"/>
    </xf>
    <xf numFmtId="0" fontId="9" fillId="0" borderId="1" xfId="0" applyFont="1" applyBorder="1" applyAlignment="1">
      <alignment horizontal="left" vertical="center" wrapText="1"/>
    </xf>
    <xf numFmtId="0" fontId="10" fillId="0" borderId="1" xfId="0" applyFont="1" applyBorder="1" applyAlignment="1">
      <alignment horizontal="left" vertical="top" wrapText="1"/>
    </xf>
    <xf numFmtId="0" fontId="10" fillId="0" borderId="77" xfId="0" applyFont="1" applyBorder="1" applyAlignment="1">
      <alignment horizontal="left" vertical="top" wrapText="1"/>
    </xf>
    <xf numFmtId="0" fontId="9" fillId="0" borderId="86" xfId="0" applyFont="1" applyBorder="1" applyAlignment="1">
      <alignment horizontal="left" vertical="center" wrapText="1"/>
    </xf>
    <xf numFmtId="0" fontId="9" fillId="0" borderId="65" xfId="0" applyFont="1" applyBorder="1" applyAlignment="1">
      <alignment horizontal="left" vertical="center" wrapText="1"/>
    </xf>
    <xf numFmtId="0" fontId="9" fillId="0" borderId="82" xfId="0" applyFont="1" applyBorder="1" applyAlignment="1">
      <alignment horizontal="left" vertical="center" wrapText="1"/>
    </xf>
    <xf numFmtId="0" fontId="10" fillId="0" borderId="81" xfId="0" applyFont="1" applyBorder="1" applyAlignment="1">
      <alignment horizontal="left" vertical="top" wrapText="1"/>
    </xf>
    <xf numFmtId="0" fontId="10" fillId="0" borderId="65" xfId="0" applyFont="1" applyBorder="1" applyAlignment="1">
      <alignment horizontal="left" vertical="top" wrapText="1"/>
    </xf>
    <xf numFmtId="0" fontId="10" fillId="0" borderId="82" xfId="0" applyFont="1" applyBorder="1" applyAlignment="1">
      <alignment horizontal="left" vertical="top" wrapText="1"/>
    </xf>
    <xf numFmtId="0" fontId="9" fillId="0" borderId="79" xfId="0" applyFont="1" applyBorder="1" applyAlignment="1">
      <alignment horizontal="left" vertical="center" wrapText="1"/>
    </xf>
    <xf numFmtId="0" fontId="10" fillId="0" borderId="81" xfId="0" applyFont="1" applyBorder="1" applyAlignment="1">
      <alignment vertical="top" wrapText="1"/>
    </xf>
    <xf numFmtId="0" fontId="10" fillId="0" borderId="65" xfId="0" applyFont="1" applyBorder="1" applyAlignment="1">
      <alignment vertical="top" wrapText="1"/>
    </xf>
    <xf numFmtId="0" fontId="10" fillId="0" borderId="83" xfId="0" applyFont="1" applyBorder="1" applyAlignment="1">
      <alignment vertical="top" wrapText="1"/>
    </xf>
    <xf numFmtId="0" fontId="3" fillId="0" borderId="76" xfId="0" applyFont="1" applyBorder="1"/>
    <xf numFmtId="0" fontId="3" fillId="0" borderId="4" xfId="0" applyFont="1" applyBorder="1"/>
    <xf numFmtId="0" fontId="3" fillId="0" borderId="3" xfId="0" applyFont="1" applyBorder="1"/>
    <xf numFmtId="0" fontId="3" fillId="0" borderId="86" xfId="0" applyFont="1" applyBorder="1" applyAlignment="1">
      <alignment horizontal="left"/>
    </xf>
    <xf numFmtId="0" fontId="3" fillId="0" borderId="65" xfId="0" applyFont="1" applyBorder="1" applyAlignment="1">
      <alignment horizontal="left"/>
    </xf>
    <xf numFmtId="0" fontId="3" fillId="0" borderId="82" xfId="0" applyFont="1" applyBorder="1" applyAlignment="1">
      <alignment horizontal="left"/>
    </xf>
    <xf numFmtId="2" fontId="0" fillId="0" borderId="3" xfId="0" applyNumberFormat="1" applyBorder="1" applyAlignment="1">
      <alignment horizontal="center"/>
    </xf>
    <xf numFmtId="0" fontId="17" fillId="5" borderId="66" xfId="0" applyFont="1" applyFill="1" applyBorder="1" applyAlignment="1">
      <alignment horizontal="center"/>
    </xf>
    <xf numFmtId="0" fontId="17" fillId="5" borderId="67" xfId="0" applyFont="1" applyFill="1" applyBorder="1" applyAlignment="1">
      <alignment horizontal="center"/>
    </xf>
    <xf numFmtId="0" fontId="17" fillId="5" borderId="68" xfId="0" applyFont="1" applyFill="1" applyBorder="1" applyAlignment="1">
      <alignment horizontal="center"/>
    </xf>
    <xf numFmtId="0" fontId="5" fillId="4" borderId="69" xfId="0" applyFont="1" applyFill="1" applyBorder="1" applyAlignment="1" applyProtection="1">
      <alignment horizontal="left" vertical="top" wrapText="1"/>
      <protection locked="0"/>
    </xf>
    <xf numFmtId="0" fontId="5" fillId="4" borderId="10" xfId="0" applyFont="1" applyFill="1" applyBorder="1" applyAlignment="1" applyProtection="1">
      <alignment horizontal="left" vertical="top" wrapText="1"/>
      <protection locked="0"/>
    </xf>
    <xf numFmtId="0" fontId="5" fillId="4" borderId="70" xfId="0" applyFont="1" applyFill="1" applyBorder="1" applyAlignment="1" applyProtection="1">
      <alignment horizontal="left" vertical="top" wrapText="1"/>
      <protection locked="0"/>
    </xf>
    <xf numFmtId="0" fontId="5" fillId="4" borderId="29" xfId="0" applyFont="1" applyFill="1" applyBorder="1" applyAlignment="1" applyProtection="1">
      <alignment horizontal="left" vertical="top" wrapText="1"/>
      <protection locked="0"/>
    </xf>
    <xf numFmtId="0" fontId="5" fillId="4" borderId="0" xfId="0" applyFont="1" applyFill="1" applyAlignment="1" applyProtection="1">
      <alignment horizontal="left" vertical="top" wrapText="1"/>
      <protection locked="0"/>
    </xf>
    <xf numFmtId="0" fontId="5" fillId="4" borderId="31" xfId="0" applyFont="1" applyFill="1" applyBorder="1" applyAlignment="1" applyProtection="1">
      <alignment horizontal="left" vertical="top" wrapText="1"/>
      <protection locked="0"/>
    </xf>
    <xf numFmtId="0" fontId="5" fillId="4" borderId="32" xfId="0" applyFont="1" applyFill="1" applyBorder="1" applyAlignment="1" applyProtection="1">
      <alignment horizontal="left" vertical="top" wrapText="1"/>
      <protection locked="0"/>
    </xf>
    <xf numFmtId="0" fontId="5" fillId="4" borderId="33" xfId="0" applyFont="1" applyFill="1" applyBorder="1" applyAlignment="1" applyProtection="1">
      <alignment horizontal="left" vertical="top" wrapText="1"/>
      <protection locked="0"/>
    </xf>
    <xf numFmtId="0" fontId="5" fillId="4" borderId="34" xfId="0" applyFont="1" applyFill="1" applyBorder="1" applyAlignment="1" applyProtection="1">
      <alignment horizontal="left" vertical="top" wrapText="1"/>
      <protection locked="0"/>
    </xf>
    <xf numFmtId="0" fontId="1" fillId="4" borderId="0" xfId="0" applyFont="1" applyFill="1" applyAlignment="1">
      <alignment horizontal="center"/>
    </xf>
    <xf numFmtId="0" fontId="1" fillId="4" borderId="31" xfId="0" applyFont="1" applyFill="1" applyBorder="1" applyAlignment="1">
      <alignment horizontal="center"/>
    </xf>
    <xf numFmtId="0" fontId="0" fillId="4" borderId="31" xfId="0" applyFill="1" applyBorder="1" applyAlignment="1">
      <alignment horizontal="center"/>
    </xf>
    <xf numFmtId="0" fontId="3" fillId="0" borderId="74" xfId="0" applyFont="1" applyBorder="1"/>
    <xf numFmtId="0" fontId="3" fillId="0" borderId="1" xfId="0" applyFont="1" applyBorder="1"/>
    <xf numFmtId="9" fontId="0" fillId="0" borderId="1" xfId="0" applyNumberFormat="1" applyBorder="1" applyAlignment="1">
      <alignment horizontal="center"/>
    </xf>
    <xf numFmtId="0" fontId="1" fillId="0" borderId="75" xfId="0" applyFont="1" applyBorder="1" applyAlignment="1">
      <alignment horizontal="center"/>
    </xf>
    <xf numFmtId="0" fontId="1" fillId="4" borderId="2" xfId="0" applyFont="1" applyFill="1" applyBorder="1" applyAlignment="1">
      <alignment horizontal="center"/>
    </xf>
    <xf numFmtId="0" fontId="1" fillId="4" borderId="3" xfId="0" applyFont="1" applyFill="1" applyBorder="1" applyAlignment="1">
      <alignment horizontal="center"/>
    </xf>
    <xf numFmtId="0" fontId="0" fillId="0" borderId="86" xfId="0" applyBorder="1"/>
    <xf numFmtId="0" fontId="0" fillId="0" borderId="82" xfId="0" applyBorder="1"/>
    <xf numFmtId="9" fontId="0" fillId="0" borderId="10" xfId="0" applyNumberFormat="1" applyBorder="1" applyAlignment="1">
      <alignment horizontal="center"/>
    </xf>
    <xf numFmtId="2" fontId="0" fillId="4" borderId="1" xfId="0" applyNumberFormat="1" applyFill="1" applyBorder="1" applyAlignment="1">
      <alignment horizontal="center"/>
    </xf>
    <xf numFmtId="0" fontId="0" fillId="4" borderId="76" xfId="0" applyFill="1" applyBorder="1"/>
    <xf numFmtId="0" fontId="1" fillId="2" borderId="84" xfId="0" applyFont="1" applyFill="1" applyBorder="1" applyAlignment="1">
      <alignment horizontal="center"/>
    </xf>
    <xf numFmtId="0" fontId="1" fillId="2" borderId="85" xfId="0" applyFont="1" applyFill="1" applyBorder="1" applyAlignment="1">
      <alignment horizontal="center"/>
    </xf>
    <xf numFmtId="0" fontId="1" fillId="0" borderId="76" xfId="0" applyFont="1" applyBorder="1" applyAlignment="1">
      <alignment horizontal="left"/>
    </xf>
    <xf numFmtId="0" fontId="1" fillId="0" borderId="4" xfId="0" applyFont="1" applyBorder="1" applyAlignment="1">
      <alignment horizontal="left"/>
    </xf>
    <xf numFmtId="0" fontId="1" fillId="0" borderId="3" xfId="0" applyFont="1" applyBorder="1" applyAlignment="1">
      <alignment horizontal="left"/>
    </xf>
    <xf numFmtId="0" fontId="0" fillId="4" borderId="76" xfId="0" applyFill="1" applyBorder="1" applyAlignment="1">
      <alignment horizontal="left"/>
    </xf>
    <xf numFmtId="0" fontId="0" fillId="4" borderId="4" xfId="0" applyFill="1" applyBorder="1" applyAlignment="1">
      <alignment horizontal="left"/>
    </xf>
    <xf numFmtId="0" fontId="0" fillId="4" borderId="3" xfId="0" applyFill="1" applyBorder="1" applyAlignment="1">
      <alignment horizontal="left"/>
    </xf>
    <xf numFmtId="2" fontId="0" fillId="4" borderId="2" xfId="0" applyNumberFormat="1" applyFill="1" applyBorder="1" applyAlignment="1">
      <alignment horizontal="center"/>
    </xf>
    <xf numFmtId="2" fontId="0" fillId="4" borderId="3" xfId="0" applyNumberFormat="1" applyFill="1" applyBorder="1" applyAlignment="1">
      <alignment horizontal="center"/>
    </xf>
    <xf numFmtId="0" fontId="0" fillId="4" borderId="1" xfId="0" applyFill="1" applyBorder="1" applyAlignment="1">
      <alignment horizontal="center"/>
    </xf>
    <xf numFmtId="0" fontId="0" fillId="4" borderId="77" xfId="0" applyFill="1" applyBorder="1" applyAlignment="1">
      <alignment horizontal="center"/>
    </xf>
    <xf numFmtId="0" fontId="1" fillId="4" borderId="76" xfId="0" applyFont="1" applyFill="1" applyBorder="1" applyAlignment="1">
      <alignment horizontal="center"/>
    </xf>
    <xf numFmtId="0" fontId="1" fillId="4" borderId="4" xfId="0" applyFont="1" applyFill="1" applyBorder="1" applyAlignment="1">
      <alignment horizontal="center"/>
    </xf>
    <xf numFmtId="0" fontId="1" fillId="4" borderId="75" xfId="0" applyFont="1" applyFill="1" applyBorder="1" applyAlignment="1">
      <alignment horizontal="center"/>
    </xf>
    <xf numFmtId="0" fontId="1" fillId="4" borderId="69" xfId="0" applyFont="1" applyFill="1" applyBorder="1" applyAlignment="1">
      <alignment horizontal="center" vertical="center"/>
    </xf>
    <xf numFmtId="0" fontId="1" fillId="4" borderId="10" xfId="0" applyFont="1" applyFill="1" applyBorder="1" applyAlignment="1">
      <alignment horizontal="center" vertical="center"/>
    </xf>
    <xf numFmtId="0" fontId="1" fillId="4" borderId="9" xfId="0" applyFont="1" applyFill="1" applyBorder="1" applyAlignment="1">
      <alignment horizontal="center" vertical="center"/>
    </xf>
    <xf numFmtId="0" fontId="1" fillId="4" borderId="88" xfId="0" applyFont="1" applyFill="1" applyBorder="1" applyAlignment="1">
      <alignment horizontal="center" vertical="center"/>
    </xf>
    <xf numFmtId="0" fontId="1" fillId="4" borderId="7" xfId="0" applyFont="1" applyFill="1" applyBorder="1" applyAlignment="1">
      <alignment horizontal="center" vertical="center"/>
    </xf>
    <xf numFmtId="0" fontId="1" fillId="4" borderId="6" xfId="0" applyFont="1" applyFill="1" applyBorder="1" applyAlignment="1">
      <alignment horizontal="center" vertical="center"/>
    </xf>
    <xf numFmtId="0" fontId="0" fillId="4" borderId="13" xfId="0" applyFill="1" applyBorder="1" applyAlignment="1">
      <alignment horizontal="center"/>
    </xf>
    <xf numFmtId="0" fontId="1" fillId="4" borderId="4" xfId="0" applyFont="1" applyFill="1" applyBorder="1" applyAlignment="1">
      <alignment horizontal="left"/>
    </xf>
    <xf numFmtId="0" fontId="1" fillId="4" borderId="75" xfId="0" applyFont="1" applyFill="1" applyBorder="1" applyAlignment="1">
      <alignment horizontal="left"/>
    </xf>
    <xf numFmtId="10" fontId="0" fillId="0" borderId="1" xfId="0" applyNumberFormat="1" applyBorder="1" applyAlignment="1">
      <alignment horizontal="center"/>
    </xf>
    <xf numFmtId="0" fontId="6" fillId="3" borderId="16" xfId="0" applyFont="1" applyFill="1" applyBorder="1" applyAlignment="1">
      <alignment horizontal="center"/>
    </xf>
    <xf numFmtId="0" fontId="7" fillId="3" borderId="21" xfId="0" applyFont="1" applyFill="1" applyBorder="1" applyAlignment="1">
      <alignment horizontal="center" vertical="center"/>
    </xf>
    <xf numFmtId="0" fontId="11" fillId="5" borderId="89" xfId="0" applyFont="1" applyFill="1" applyBorder="1" applyAlignment="1">
      <alignment horizontal="center" vertical="center" wrapText="1"/>
    </xf>
    <xf numFmtId="0" fontId="11" fillId="5" borderId="90" xfId="0" applyFont="1" applyFill="1" applyBorder="1" applyAlignment="1">
      <alignment horizontal="center" vertical="center" wrapText="1"/>
    </xf>
    <xf numFmtId="0" fontId="11" fillId="5" borderId="91" xfId="0" applyFont="1" applyFill="1" applyBorder="1" applyAlignment="1">
      <alignment horizontal="center" vertical="center" wrapText="1"/>
    </xf>
    <xf numFmtId="0" fontId="17" fillId="5" borderId="71" xfId="0" applyFont="1" applyFill="1" applyBorder="1" applyAlignment="1">
      <alignment horizontal="center"/>
    </xf>
    <xf numFmtId="0" fontId="17" fillId="5" borderId="72" xfId="0" applyFont="1" applyFill="1" applyBorder="1" applyAlignment="1">
      <alignment horizontal="center"/>
    </xf>
    <xf numFmtId="0" fontId="17" fillId="5" borderId="73" xfId="0" applyFont="1" applyFill="1" applyBorder="1" applyAlignment="1">
      <alignment horizontal="center"/>
    </xf>
    <xf numFmtId="0" fontId="0" fillId="0" borderId="88" xfId="0" applyBorder="1" applyAlignment="1">
      <alignment horizontal="center"/>
    </xf>
    <xf numFmtId="0" fontId="0" fillId="0" borderId="7" xfId="0" applyBorder="1" applyAlignment="1">
      <alignment horizontal="center"/>
    </xf>
    <xf numFmtId="0" fontId="0" fillId="0" borderId="0" xfId="0" applyAlignment="1">
      <alignment horizontal="center"/>
    </xf>
    <xf numFmtId="0" fontId="0" fillId="0" borderId="13" xfId="0" applyBorder="1" applyAlignment="1">
      <alignment horizontal="center"/>
    </xf>
    <xf numFmtId="0" fontId="0" fillId="0" borderId="87" xfId="0" applyBorder="1" applyAlignment="1">
      <alignment horizontal="center"/>
    </xf>
    <xf numFmtId="0" fontId="0" fillId="0" borderId="32" xfId="0" applyBorder="1"/>
    <xf numFmtId="0" fontId="0" fillId="0" borderId="33" xfId="0" applyBorder="1"/>
    <xf numFmtId="0" fontId="0" fillId="4" borderId="33" xfId="0" applyFill="1" applyBorder="1" applyAlignment="1">
      <alignment horizontal="center"/>
    </xf>
    <xf numFmtId="0" fontId="0" fillId="4" borderId="34" xfId="0" applyFill="1" applyBorder="1" applyAlignment="1">
      <alignment horizontal="center"/>
    </xf>
    <xf numFmtId="9" fontId="0" fillId="0" borderId="3" xfId="0" applyNumberFormat="1" applyBorder="1" applyAlignment="1">
      <alignment horizontal="center"/>
    </xf>
    <xf numFmtId="0" fontId="0" fillId="4" borderId="32" xfId="0" applyFill="1" applyBorder="1" applyAlignment="1">
      <alignment horizontal="center"/>
    </xf>
    <xf numFmtId="0" fontId="0" fillId="0" borderId="76" xfId="0" applyBorder="1" applyAlignment="1">
      <alignment horizontal="center"/>
    </xf>
    <xf numFmtId="0" fontId="0" fillId="0" borderId="4" xfId="0" applyBorder="1" applyAlignment="1">
      <alignment horizontal="center"/>
    </xf>
    <xf numFmtId="0" fontId="0" fillId="0" borderId="75" xfId="0" applyBorder="1" applyAlignment="1">
      <alignment horizontal="center"/>
    </xf>
    <xf numFmtId="0" fontId="11" fillId="5" borderId="23"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5" xfId="0" applyFont="1" applyFill="1" applyBorder="1" applyAlignment="1">
      <alignment horizontal="center" vertical="center" wrapText="1"/>
    </xf>
    <xf numFmtId="0" fontId="5" fillId="3" borderId="0" xfId="0" applyFont="1" applyFill="1" applyBorder="1"/>
  </cellXfs>
  <cellStyles count="2">
    <cellStyle name="Normal" xfId="0" builtinId="0"/>
    <cellStyle name="Porcentaje" xfId="1" builtinId="5"/>
  </cellStyles>
  <dxfs count="13">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221338024236332"/>
          <c:y val="8.9965397923875437E-2"/>
          <c:w val="0.7994178254313955"/>
          <c:h val="0.50263575184589826"/>
        </c:manualLayout>
      </c:layout>
      <c:barChart>
        <c:barDir val="col"/>
        <c:grouping val="clustered"/>
        <c:varyColors val="0"/>
        <c:ser>
          <c:idx val="0"/>
          <c:order val="0"/>
          <c:tx>
            <c:v>Uso 12 últimos meses</c:v>
          </c:tx>
          <c:spPr>
            <a:solidFill>
              <a:schemeClr val="accent1"/>
            </a:solidFill>
            <a:ln>
              <a:noFill/>
            </a:ln>
            <a:effectLst/>
          </c:spPr>
          <c:invertIfNegative val="0"/>
          <c:cat>
            <c:numRef>
              <c:f>'Ficha general'!$C$27:$C$38</c:f>
              <c:numCache>
                <c:formatCode>General</c:formatCode>
                <c:ptCount val="12"/>
              </c:numCache>
            </c:numRef>
          </c:cat>
          <c:val>
            <c:numRef>
              <c:f>'Ficha general'!$E$27:$E$38</c:f>
              <c:numCache>
                <c:formatCode>0.00</c:formatCode>
                <c:ptCount val="12"/>
              </c:numCache>
            </c:numRef>
          </c:val>
          <c:extLst>
            <c:ext xmlns:c16="http://schemas.microsoft.com/office/drawing/2014/chart" uri="{C3380CC4-5D6E-409C-BE32-E72D297353CC}">
              <c16:uniqueId val="{00000000-5875-4247-BF36-47E7C3311C18}"/>
            </c:ext>
          </c:extLst>
        </c:ser>
        <c:ser>
          <c:idx val="1"/>
          <c:order val="1"/>
          <c:tx>
            <c:v>Uso año previo</c:v>
          </c:tx>
          <c:spPr>
            <a:solidFill>
              <a:schemeClr val="accent2"/>
            </a:solidFill>
            <a:ln>
              <a:noFill/>
            </a:ln>
            <a:effectLst/>
          </c:spPr>
          <c:invertIfNegative val="0"/>
          <c:val>
            <c:numRef>
              <c:f>'Ficha general'!$M$27:$M$38</c:f>
              <c:numCache>
                <c:formatCode>0.00</c:formatCode>
                <c:ptCount val="12"/>
              </c:numCache>
            </c:numRef>
          </c:val>
          <c:extLst>
            <c:ext xmlns:c16="http://schemas.microsoft.com/office/drawing/2014/chart" uri="{C3380CC4-5D6E-409C-BE32-E72D297353CC}">
              <c16:uniqueId val="{00000001-5875-4247-BF36-47E7C3311C18}"/>
            </c:ext>
          </c:extLst>
        </c:ser>
        <c:dLbls>
          <c:showLegendKey val="0"/>
          <c:showVal val="0"/>
          <c:showCatName val="0"/>
          <c:showSerName val="0"/>
          <c:showPercent val="0"/>
          <c:showBubbleSize val="0"/>
        </c:dLbls>
        <c:gapWidth val="150"/>
        <c:axId val="1061156479"/>
        <c:axId val="738650703"/>
      </c:barChart>
      <c:catAx>
        <c:axId val="106115647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738650703"/>
        <c:crosses val="autoZero"/>
        <c:auto val="1"/>
        <c:lblAlgn val="ctr"/>
        <c:lblOffset val="100"/>
        <c:noMultiLvlLbl val="0"/>
      </c:catAx>
      <c:valAx>
        <c:axId val="738650703"/>
        <c:scaling>
          <c:orientation val="minMax"/>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m3</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AR"/>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061156479"/>
        <c:crosses val="autoZero"/>
        <c:crossBetween val="between"/>
      </c:valAx>
      <c:spPr>
        <a:noFill/>
        <a:ln>
          <a:noFill/>
        </a:ln>
        <a:effectLst/>
      </c:spPr>
    </c:plotArea>
    <c:legend>
      <c:legendPos val="b"/>
      <c:layout>
        <c:manualLayout>
          <c:xMode val="edge"/>
          <c:yMode val="edge"/>
          <c:x val="0.17089629753727592"/>
          <c:y val="0.87629676048279437"/>
          <c:w val="0.65820740492544816"/>
          <c:h val="8.218074816772469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6512118166080303"/>
          <c:y val="8.9965397923875437E-2"/>
          <c:w val="0.79587172614061552"/>
          <c:h val="0.50263575184589826"/>
        </c:manualLayout>
      </c:layout>
      <c:barChart>
        <c:barDir val="col"/>
        <c:grouping val="clustered"/>
        <c:varyColors val="0"/>
        <c:ser>
          <c:idx val="0"/>
          <c:order val="0"/>
          <c:tx>
            <c:v>Uso 12 últimos meses</c:v>
          </c:tx>
          <c:spPr>
            <a:solidFill>
              <a:schemeClr val="accent1"/>
            </a:solidFill>
            <a:ln>
              <a:noFill/>
            </a:ln>
            <a:effectLst/>
          </c:spPr>
          <c:invertIfNegative val="0"/>
          <c:cat>
            <c:numRef>
              <c:f>'Ficha general'!$C$49:$C$60</c:f>
              <c:numCache>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Cache>
            </c:numRef>
          </c:cat>
          <c:val>
            <c:numRef>
              <c:f>'Ficha general'!$E$49:$E$60</c:f>
              <c:numCache>
                <c:formatCode>0.00</c:formatCode>
                <c:ptCount val="12"/>
              </c:numCache>
            </c:numRef>
          </c:val>
          <c:extLst>
            <c:ext xmlns:c16="http://schemas.microsoft.com/office/drawing/2014/chart" uri="{C3380CC4-5D6E-409C-BE32-E72D297353CC}">
              <c16:uniqueId val="{00000000-EDFB-4844-83CE-4878D3B37F6A}"/>
            </c:ext>
          </c:extLst>
        </c:ser>
        <c:ser>
          <c:idx val="1"/>
          <c:order val="1"/>
          <c:tx>
            <c:v>Uso año previo</c:v>
          </c:tx>
          <c:spPr>
            <a:solidFill>
              <a:schemeClr val="accent2"/>
            </a:solidFill>
            <a:ln>
              <a:noFill/>
            </a:ln>
            <a:effectLst/>
          </c:spPr>
          <c:invertIfNegative val="0"/>
          <c:cat>
            <c:numRef>
              <c:f>'Ficha general'!$C$49:$C$60</c:f>
              <c:numCache>
                <c:formatCode>General</c:formatCode>
                <c:ptCount val="12"/>
                <c:pt idx="0">
                  <c:v>0</c:v>
                </c:pt>
                <c:pt idx="1">
                  <c:v>0</c:v>
                </c:pt>
                <c:pt idx="2">
                  <c:v>0</c:v>
                </c:pt>
                <c:pt idx="3">
                  <c:v>0</c:v>
                </c:pt>
                <c:pt idx="4">
                  <c:v>0</c:v>
                </c:pt>
                <c:pt idx="5">
                  <c:v>0</c:v>
                </c:pt>
                <c:pt idx="6">
                  <c:v>0</c:v>
                </c:pt>
                <c:pt idx="7">
                  <c:v>0</c:v>
                </c:pt>
                <c:pt idx="8">
                  <c:v>0</c:v>
                </c:pt>
                <c:pt idx="9">
                  <c:v>0</c:v>
                </c:pt>
                <c:pt idx="10">
                  <c:v>0</c:v>
                </c:pt>
                <c:pt idx="11">
                  <c:v>0</c:v>
                </c:pt>
              </c:numCache>
            </c:numRef>
          </c:cat>
          <c:val>
            <c:numRef>
              <c:f>'Ficha general'!$M$49:$M$60</c:f>
              <c:numCache>
                <c:formatCode>0.00</c:formatCode>
                <c:ptCount val="12"/>
              </c:numCache>
            </c:numRef>
          </c:val>
          <c:extLst>
            <c:ext xmlns:c16="http://schemas.microsoft.com/office/drawing/2014/chart" uri="{C3380CC4-5D6E-409C-BE32-E72D297353CC}">
              <c16:uniqueId val="{00000001-EDFB-4844-83CE-4878D3B37F6A}"/>
            </c:ext>
          </c:extLst>
        </c:ser>
        <c:dLbls>
          <c:showLegendKey val="0"/>
          <c:showVal val="0"/>
          <c:showCatName val="0"/>
          <c:showSerName val="0"/>
          <c:showPercent val="0"/>
          <c:showBubbleSize val="0"/>
        </c:dLbls>
        <c:gapWidth val="150"/>
        <c:axId val="1061156479"/>
        <c:axId val="738650703"/>
      </c:barChart>
      <c:catAx>
        <c:axId val="106115647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738650703"/>
        <c:crosses val="autoZero"/>
        <c:auto val="1"/>
        <c:lblAlgn val="ctr"/>
        <c:lblOffset val="100"/>
        <c:noMultiLvlLbl val="0"/>
      </c:catAx>
      <c:valAx>
        <c:axId val="738650703"/>
        <c:scaling>
          <c:orientation val="minMax"/>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kWh</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AR"/>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061156479"/>
        <c:crosses val="autoZero"/>
        <c:crossBetween val="between"/>
      </c:valAx>
      <c:spPr>
        <a:noFill/>
        <a:ln>
          <a:noFill/>
        </a:ln>
        <a:effectLst/>
      </c:spPr>
    </c:plotArea>
    <c:legend>
      <c:legendPos val="b"/>
      <c:layout>
        <c:manualLayout>
          <c:xMode val="edge"/>
          <c:yMode val="edge"/>
          <c:x val="0.17089629753727592"/>
          <c:y val="0.87629676048279437"/>
          <c:w val="0.65820740492544816"/>
          <c:h val="8.218074816772469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72357621963921"/>
          <c:y val="0.10891089108910891"/>
          <c:w val="0.83647571831298861"/>
          <c:h val="0.53392687300226072"/>
        </c:manualLayout>
      </c:layout>
      <c:barChart>
        <c:barDir val="col"/>
        <c:grouping val="clustered"/>
        <c:varyColors val="0"/>
        <c:ser>
          <c:idx val="0"/>
          <c:order val="0"/>
          <c:tx>
            <c:strRef>
              <c:f>Resultados!$B$43</c:f>
              <c:strCache>
                <c:ptCount val="1"/>
                <c:pt idx="0">
                  <c:v>Uso anual en el año actual (12 últimos meses)</c:v>
                </c:pt>
              </c:strCache>
            </c:strRef>
          </c:tx>
          <c:spPr>
            <a:solidFill>
              <a:schemeClr val="accent1"/>
            </a:solidFill>
            <a:ln>
              <a:noFill/>
            </a:ln>
            <a:effectLst/>
          </c:spPr>
          <c:invertIfNegative val="0"/>
          <c:cat>
            <c:strRef>
              <c:extLst>
                <c:ext xmlns:c15="http://schemas.microsoft.com/office/drawing/2012/chart" uri="{02D57815-91ED-43cb-92C2-25804820EDAC}">
                  <c15:fullRef>
                    <c15:sqref>Resultados!$F$42:$N$42</c15:sqref>
                  </c15:fullRef>
                </c:ext>
              </c:extLst>
              <c:f>(Resultados!$F$42,Resultados!$H$42,Resultados!$J$42,Resultados!$L$42)</c:f>
              <c:strCache>
                <c:ptCount val="4"/>
                <c:pt idx="0">
                  <c:v>Gasolina</c:v>
                </c:pt>
                <c:pt idx="1">
                  <c:v>Diésel</c:v>
                </c:pt>
                <c:pt idx="2">
                  <c:v>GLP</c:v>
                </c:pt>
                <c:pt idx="3">
                  <c:v>Gas natural</c:v>
                </c:pt>
              </c:strCache>
            </c:strRef>
          </c:cat>
          <c:val>
            <c:numRef>
              <c:extLst>
                <c:ext xmlns:c15="http://schemas.microsoft.com/office/drawing/2012/chart" uri="{02D57815-91ED-43cb-92C2-25804820EDAC}">
                  <c15:fullRef>
                    <c15:sqref>Resultados!$F$43:$N$43</c15:sqref>
                  </c15:fullRef>
                </c:ext>
              </c:extLst>
              <c:f>(Resultados!$F$43,Resultados!$H$43,Resultados!$J$43,Resultados!$L$43)</c:f>
              <c:numCache>
                <c:formatCode>General</c:formatCode>
                <c:ptCount val="4"/>
              </c:numCache>
            </c:numRef>
          </c:val>
          <c:extLst>
            <c:ext xmlns:c16="http://schemas.microsoft.com/office/drawing/2014/chart" uri="{C3380CC4-5D6E-409C-BE32-E72D297353CC}">
              <c16:uniqueId val="{00000000-9242-4FBF-9863-F360483607C3}"/>
            </c:ext>
          </c:extLst>
        </c:ser>
        <c:ser>
          <c:idx val="1"/>
          <c:order val="1"/>
          <c:tx>
            <c:strRef>
              <c:f>Resultados!$B$44</c:f>
              <c:strCache>
                <c:ptCount val="1"/>
                <c:pt idx="0">
                  <c:v>Uso anual en el año previo </c:v>
                </c:pt>
              </c:strCache>
            </c:strRef>
          </c:tx>
          <c:spPr>
            <a:solidFill>
              <a:schemeClr val="accent2"/>
            </a:solidFill>
            <a:ln>
              <a:noFill/>
            </a:ln>
            <a:effectLst/>
          </c:spPr>
          <c:invertIfNegative val="0"/>
          <c:cat>
            <c:strRef>
              <c:extLst>
                <c:ext xmlns:c15="http://schemas.microsoft.com/office/drawing/2012/chart" uri="{02D57815-91ED-43cb-92C2-25804820EDAC}">
                  <c15:fullRef>
                    <c15:sqref>Resultados!$F$42:$N$42</c15:sqref>
                  </c15:fullRef>
                </c:ext>
              </c:extLst>
              <c:f>(Resultados!$F$42,Resultados!$H$42,Resultados!$J$42,Resultados!$L$42)</c:f>
              <c:strCache>
                <c:ptCount val="4"/>
                <c:pt idx="0">
                  <c:v>Gasolina</c:v>
                </c:pt>
                <c:pt idx="1">
                  <c:v>Diésel</c:v>
                </c:pt>
                <c:pt idx="2">
                  <c:v>GLP</c:v>
                </c:pt>
                <c:pt idx="3">
                  <c:v>Gas natural</c:v>
                </c:pt>
              </c:strCache>
            </c:strRef>
          </c:cat>
          <c:val>
            <c:numRef>
              <c:extLst>
                <c:ext xmlns:c15="http://schemas.microsoft.com/office/drawing/2012/chart" uri="{02D57815-91ED-43cb-92C2-25804820EDAC}">
                  <c15:fullRef>
                    <c15:sqref>Resultados!$F$44:$N$44</c15:sqref>
                  </c15:fullRef>
                </c:ext>
              </c:extLst>
              <c:f>(Resultados!$F$44,Resultados!$H$44,Resultados!$J$44,Resultados!$L$44)</c:f>
              <c:numCache>
                <c:formatCode>General</c:formatCode>
                <c:ptCount val="4"/>
                <c:pt idx="0" formatCode="0.00">
                  <c:v>0</c:v>
                </c:pt>
                <c:pt idx="1" formatCode="0.00">
                  <c:v>0</c:v>
                </c:pt>
                <c:pt idx="2" formatCode="0.00">
                  <c:v>0</c:v>
                </c:pt>
                <c:pt idx="3" formatCode="0.00">
                  <c:v>0</c:v>
                </c:pt>
              </c:numCache>
            </c:numRef>
          </c:val>
          <c:extLst>
            <c:ext xmlns:c16="http://schemas.microsoft.com/office/drawing/2014/chart" uri="{C3380CC4-5D6E-409C-BE32-E72D297353CC}">
              <c16:uniqueId val="{00000001-9242-4FBF-9863-F360483607C3}"/>
            </c:ext>
          </c:extLst>
        </c:ser>
        <c:dLbls>
          <c:showLegendKey val="0"/>
          <c:showVal val="0"/>
          <c:showCatName val="0"/>
          <c:showSerName val="0"/>
          <c:showPercent val="0"/>
          <c:showBubbleSize val="0"/>
        </c:dLbls>
        <c:gapWidth val="219"/>
        <c:overlap val="-27"/>
        <c:axId val="1050235583"/>
        <c:axId val="737154671"/>
      </c:barChart>
      <c:catAx>
        <c:axId val="105023558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737154671"/>
        <c:crosses val="autoZero"/>
        <c:auto val="1"/>
        <c:lblAlgn val="ctr"/>
        <c:lblOffset val="100"/>
        <c:noMultiLvlLbl val="0"/>
      </c:catAx>
      <c:valAx>
        <c:axId val="737154671"/>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050235583"/>
        <c:crosses val="autoZero"/>
        <c:crossBetween val="between"/>
      </c:valAx>
      <c:spPr>
        <a:noFill/>
        <a:ln>
          <a:noFill/>
        </a:ln>
        <a:effectLst/>
      </c:spPr>
    </c:plotArea>
    <c:legend>
      <c:legendPos val="b"/>
      <c:layout>
        <c:manualLayout>
          <c:xMode val="edge"/>
          <c:yMode val="edge"/>
          <c:x val="4.9999861128470054E-2"/>
          <c:y val="0.78341467217587901"/>
          <c:w val="0.9"/>
          <c:h val="0.16708037732907149"/>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2520463360531339E-2"/>
          <c:y val="8.2706766917293228E-2"/>
          <c:w val="0.85242200573363258"/>
          <c:h val="0.48207178648123539"/>
        </c:manualLayout>
      </c:layout>
      <c:barChart>
        <c:barDir val="bar"/>
        <c:grouping val="clustered"/>
        <c:varyColors val="0"/>
        <c:ser>
          <c:idx val="0"/>
          <c:order val="0"/>
          <c:tx>
            <c:v>Energía comprada a la red eléctrica nacional</c:v>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Resultados!$F$28</c:f>
              <c:numCache>
                <c:formatCode>0.00</c:formatCode>
                <c:ptCount val="1"/>
              </c:numCache>
            </c:numRef>
          </c:val>
          <c:extLst>
            <c:ext xmlns:c16="http://schemas.microsoft.com/office/drawing/2014/chart" uri="{C3380CC4-5D6E-409C-BE32-E72D297353CC}">
              <c16:uniqueId val="{00000000-79CF-4613-BE38-417D2210798C}"/>
            </c:ext>
          </c:extLst>
        </c:ser>
        <c:ser>
          <c:idx val="1"/>
          <c:order val="1"/>
          <c:tx>
            <c:v>Energía eléctrica producida en sitio</c:v>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Resultados!$G$104</c:f>
              <c:numCache>
                <c:formatCode>General</c:formatCode>
                <c:ptCount val="1"/>
                <c:pt idx="0">
                  <c:v>0</c:v>
                </c:pt>
              </c:numCache>
            </c:numRef>
          </c:val>
          <c:extLst>
            <c:ext xmlns:c16="http://schemas.microsoft.com/office/drawing/2014/chart" uri="{C3380CC4-5D6E-409C-BE32-E72D297353CC}">
              <c16:uniqueId val="{00000001-79CF-4613-BE38-417D2210798C}"/>
            </c:ext>
          </c:extLst>
        </c:ser>
        <c:dLbls>
          <c:dLblPos val="ctr"/>
          <c:showLegendKey val="0"/>
          <c:showVal val="1"/>
          <c:showCatName val="0"/>
          <c:showSerName val="0"/>
          <c:showPercent val="0"/>
          <c:showBubbleSize val="0"/>
        </c:dLbls>
        <c:gapWidth val="219"/>
        <c:axId val="1019086176"/>
        <c:axId val="1258348031"/>
      </c:barChart>
      <c:catAx>
        <c:axId val="1019086176"/>
        <c:scaling>
          <c:orientation val="minMax"/>
        </c:scaling>
        <c:delete val="1"/>
        <c:axPos val="l"/>
        <c:majorTickMark val="none"/>
        <c:minorTickMark val="none"/>
        <c:tickLblPos val="nextTo"/>
        <c:crossAx val="1258348031"/>
        <c:crosses val="autoZero"/>
        <c:auto val="1"/>
        <c:lblAlgn val="ctr"/>
        <c:lblOffset val="100"/>
        <c:noMultiLvlLbl val="0"/>
      </c:catAx>
      <c:valAx>
        <c:axId val="1258348031"/>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kWh</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AR"/>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019086176"/>
        <c:crosses val="autoZero"/>
        <c:crossBetween val="between"/>
      </c:valAx>
      <c:spPr>
        <a:noFill/>
        <a:ln>
          <a:noFill/>
        </a:ln>
        <a:effectLst/>
      </c:spPr>
    </c:plotArea>
    <c:legend>
      <c:legendPos val="b"/>
      <c:layout>
        <c:manualLayout>
          <c:xMode val="edge"/>
          <c:yMode val="edge"/>
          <c:x val="0.05"/>
          <c:y val="0.81926304666462146"/>
          <c:w val="0.9"/>
          <c:h val="0.1461049187033439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0363757347233E-2"/>
          <c:y val="5.8510638297872342E-2"/>
          <c:w val="0.50088432959964513"/>
          <c:h val="0.80740909375717951"/>
        </c:manualLayout>
      </c:layout>
      <c:barChart>
        <c:barDir val="col"/>
        <c:grouping val="clustered"/>
        <c:varyColors val="0"/>
        <c:ser>
          <c:idx val="1"/>
          <c:order val="0"/>
          <c:tx>
            <c:strRef>
              <c:f>Resultados!$D$152:$E$152</c:f>
              <c:strCache>
                <c:ptCount val="2"/>
                <c:pt idx="0">
                  <c:v>Red eléctrica</c:v>
                </c:pt>
              </c:strCache>
            </c:strRef>
          </c:tx>
          <c:spPr>
            <a:solidFill>
              <a:schemeClr val="accent2"/>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(Resultados!$E$152,Resultados!$L$152:$N$152)</c15:sqref>
                  </c15:fullRef>
                </c:ext>
              </c:extLst>
              <c:f>Resultados!$L$152</c:f>
              <c:numCache>
                <c:formatCode>0.00</c:formatCode>
                <c:ptCount val="1"/>
                <c:pt idx="0">
                  <c:v>0</c:v>
                </c:pt>
              </c:numCache>
            </c:numRef>
          </c:val>
          <c:extLst>
            <c:ext xmlns:c16="http://schemas.microsoft.com/office/drawing/2014/chart" uri="{C3380CC4-5D6E-409C-BE32-E72D297353CC}">
              <c16:uniqueId val="{00000001-D5A1-44C0-AB3F-7ED4A07E1C07}"/>
            </c:ext>
          </c:extLst>
        </c:ser>
        <c:ser>
          <c:idx val="2"/>
          <c:order val="1"/>
          <c:tx>
            <c:strRef>
              <c:f>Resultados!$D$153</c:f>
              <c:strCache>
                <c:ptCount val="1"/>
                <c:pt idx="0">
                  <c:v>Gasolina</c:v>
                </c:pt>
              </c:strCache>
            </c:strRef>
          </c:tx>
          <c:spPr>
            <a:solidFill>
              <a:schemeClr val="accent3"/>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(Resultados!$E$153,Resultados!$L$153:$N$153)</c15:sqref>
                  </c15:fullRef>
                </c:ext>
              </c:extLst>
              <c:f>Resultados!$L$153</c:f>
              <c:numCache>
                <c:formatCode>0.00</c:formatCode>
                <c:ptCount val="1"/>
                <c:pt idx="0">
                  <c:v>0</c:v>
                </c:pt>
              </c:numCache>
            </c:numRef>
          </c:val>
          <c:extLst>
            <c:ext xmlns:c16="http://schemas.microsoft.com/office/drawing/2014/chart" uri="{C3380CC4-5D6E-409C-BE32-E72D297353CC}">
              <c16:uniqueId val="{00000002-D5A1-44C0-AB3F-7ED4A07E1C07}"/>
            </c:ext>
          </c:extLst>
        </c:ser>
        <c:ser>
          <c:idx val="3"/>
          <c:order val="2"/>
          <c:tx>
            <c:strRef>
              <c:f>Resultados!$D$154</c:f>
              <c:strCache>
                <c:ptCount val="1"/>
                <c:pt idx="0">
                  <c:v>Diésel</c:v>
                </c:pt>
              </c:strCache>
            </c:strRef>
          </c:tx>
          <c:spPr>
            <a:solidFill>
              <a:schemeClr val="accent4"/>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(Resultados!$E$154,Resultados!$L$154:$N$154)</c15:sqref>
                  </c15:fullRef>
                </c:ext>
              </c:extLst>
              <c:f>Resultados!$L$154</c:f>
              <c:numCache>
                <c:formatCode>0.00</c:formatCode>
                <c:ptCount val="1"/>
                <c:pt idx="0">
                  <c:v>0</c:v>
                </c:pt>
              </c:numCache>
            </c:numRef>
          </c:val>
          <c:extLst>
            <c:ext xmlns:c16="http://schemas.microsoft.com/office/drawing/2014/chart" uri="{C3380CC4-5D6E-409C-BE32-E72D297353CC}">
              <c16:uniqueId val="{00000003-D5A1-44C0-AB3F-7ED4A07E1C07}"/>
            </c:ext>
          </c:extLst>
        </c:ser>
        <c:ser>
          <c:idx val="4"/>
          <c:order val="3"/>
          <c:tx>
            <c:strRef>
              <c:f>Resultados!$D$155</c:f>
              <c:strCache>
                <c:ptCount val="1"/>
                <c:pt idx="0">
                  <c:v>GLP</c:v>
                </c:pt>
              </c:strCache>
            </c:strRef>
          </c:tx>
          <c:spPr>
            <a:solidFill>
              <a:schemeClr val="accent5"/>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(Resultados!$E$155,Resultados!$L$155:$N$155)</c15:sqref>
                  </c15:fullRef>
                </c:ext>
              </c:extLst>
              <c:f>Resultados!$L$155</c:f>
              <c:numCache>
                <c:formatCode>0.00</c:formatCode>
                <c:ptCount val="1"/>
                <c:pt idx="0">
                  <c:v>0</c:v>
                </c:pt>
              </c:numCache>
            </c:numRef>
          </c:val>
          <c:extLst>
            <c:ext xmlns:c16="http://schemas.microsoft.com/office/drawing/2014/chart" uri="{C3380CC4-5D6E-409C-BE32-E72D297353CC}">
              <c16:uniqueId val="{00000004-D5A1-44C0-AB3F-7ED4A07E1C07}"/>
            </c:ext>
          </c:extLst>
        </c:ser>
        <c:ser>
          <c:idx val="5"/>
          <c:order val="4"/>
          <c:tx>
            <c:strRef>
              <c:f>Resultados!$D$156:$E$156</c:f>
              <c:strCache>
                <c:ptCount val="2"/>
                <c:pt idx="0">
                  <c:v>Gas natural</c:v>
                </c:pt>
              </c:strCache>
            </c:strRef>
          </c:tx>
          <c:spPr>
            <a:solidFill>
              <a:schemeClr val="accent6"/>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(Resultados!$E$156,Resultados!$L$156:$N$156)</c15:sqref>
                  </c15:fullRef>
                </c:ext>
              </c:extLst>
              <c:f>Resultados!$L$156</c:f>
              <c:numCache>
                <c:formatCode>0.00</c:formatCode>
                <c:ptCount val="1"/>
                <c:pt idx="0">
                  <c:v>0</c:v>
                </c:pt>
              </c:numCache>
            </c:numRef>
          </c:val>
          <c:extLst>
            <c:ext xmlns:c16="http://schemas.microsoft.com/office/drawing/2014/chart" uri="{C3380CC4-5D6E-409C-BE32-E72D297353CC}">
              <c16:uniqueId val="{00000005-D5A1-44C0-AB3F-7ED4A07E1C07}"/>
            </c:ext>
          </c:extLst>
        </c:ser>
        <c:ser>
          <c:idx val="6"/>
          <c:order val="5"/>
          <c:tx>
            <c:strRef>
              <c:f>Resultados!$D$157</c:f>
              <c:strCache>
                <c:ptCount val="1"/>
                <c:pt idx="0">
                  <c:v>Desflurano</c:v>
                </c:pt>
              </c:strCache>
            </c:strRef>
          </c:tx>
          <c:spPr>
            <a:solidFill>
              <a:schemeClr val="accent1">
                <a:lumMod val="60000"/>
              </a:schemeClr>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(Resultados!$E$157,Resultados!$L$157:$N$157)</c15:sqref>
                  </c15:fullRef>
                </c:ext>
              </c:extLst>
              <c:f>Resultados!$L$157</c:f>
              <c:numCache>
                <c:formatCode>0.00</c:formatCode>
                <c:ptCount val="1"/>
                <c:pt idx="0">
                  <c:v>0</c:v>
                </c:pt>
              </c:numCache>
            </c:numRef>
          </c:val>
          <c:extLst>
            <c:ext xmlns:c16="http://schemas.microsoft.com/office/drawing/2014/chart" uri="{C3380CC4-5D6E-409C-BE32-E72D297353CC}">
              <c16:uniqueId val="{00000006-D5A1-44C0-AB3F-7ED4A07E1C07}"/>
            </c:ext>
          </c:extLst>
        </c:ser>
        <c:ser>
          <c:idx val="7"/>
          <c:order val="6"/>
          <c:tx>
            <c:strRef>
              <c:f>Resultados!$D$158</c:f>
              <c:strCache>
                <c:ptCount val="1"/>
                <c:pt idx="0">
                  <c:v>Isoflurano</c:v>
                </c:pt>
              </c:strCache>
            </c:strRef>
          </c:tx>
          <c:spPr>
            <a:solidFill>
              <a:schemeClr val="accent2">
                <a:lumMod val="60000"/>
              </a:schemeClr>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(Resultados!$E$158,Resultados!$L$158:$N$158)</c15:sqref>
                  </c15:fullRef>
                </c:ext>
              </c:extLst>
              <c:f>Resultados!$L$158</c:f>
              <c:numCache>
                <c:formatCode>0.00</c:formatCode>
                <c:ptCount val="1"/>
                <c:pt idx="0">
                  <c:v>0</c:v>
                </c:pt>
              </c:numCache>
            </c:numRef>
          </c:val>
          <c:extLst>
            <c:ext xmlns:c16="http://schemas.microsoft.com/office/drawing/2014/chart" uri="{C3380CC4-5D6E-409C-BE32-E72D297353CC}">
              <c16:uniqueId val="{00000007-D5A1-44C0-AB3F-7ED4A07E1C07}"/>
            </c:ext>
          </c:extLst>
        </c:ser>
        <c:ser>
          <c:idx val="8"/>
          <c:order val="7"/>
          <c:tx>
            <c:strRef>
              <c:f>Resultados!$D$159</c:f>
              <c:strCache>
                <c:ptCount val="1"/>
                <c:pt idx="0">
                  <c:v>Sevoflurano</c:v>
                </c:pt>
              </c:strCache>
            </c:strRef>
          </c:tx>
          <c:spPr>
            <a:solidFill>
              <a:schemeClr val="accent3">
                <a:lumMod val="60000"/>
              </a:schemeClr>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(Resultados!$E$159,Resultados!$L$159:$N$159)</c15:sqref>
                  </c15:fullRef>
                </c:ext>
              </c:extLst>
              <c:f>Resultados!$L$159</c:f>
              <c:numCache>
                <c:formatCode>0.00</c:formatCode>
                <c:ptCount val="1"/>
                <c:pt idx="0">
                  <c:v>0</c:v>
                </c:pt>
              </c:numCache>
            </c:numRef>
          </c:val>
          <c:extLst>
            <c:ext xmlns:c16="http://schemas.microsoft.com/office/drawing/2014/chart" uri="{C3380CC4-5D6E-409C-BE32-E72D297353CC}">
              <c16:uniqueId val="{00000008-D5A1-44C0-AB3F-7ED4A07E1C07}"/>
            </c:ext>
          </c:extLst>
        </c:ser>
        <c:ser>
          <c:idx val="9"/>
          <c:order val="8"/>
          <c:tx>
            <c:strRef>
              <c:f>Resultados!$D$160</c:f>
              <c:strCache>
                <c:ptCount val="1"/>
                <c:pt idx="0">
                  <c:v>Óxido nitroso</c:v>
                </c:pt>
              </c:strCache>
            </c:strRef>
          </c:tx>
          <c:spPr>
            <a:solidFill>
              <a:schemeClr val="accent4">
                <a:lumMod val="60000"/>
              </a:schemeClr>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(Resultados!$E$160,Resultados!$L$160:$N$160)</c15:sqref>
                  </c15:fullRef>
                </c:ext>
              </c:extLst>
              <c:f>Resultados!$L$160</c:f>
              <c:numCache>
                <c:formatCode>0.00</c:formatCode>
                <c:ptCount val="1"/>
                <c:pt idx="0">
                  <c:v>0</c:v>
                </c:pt>
              </c:numCache>
            </c:numRef>
          </c:val>
          <c:extLst>
            <c:ext xmlns:c16="http://schemas.microsoft.com/office/drawing/2014/chart" uri="{C3380CC4-5D6E-409C-BE32-E72D297353CC}">
              <c16:uniqueId val="{00000009-D5A1-44C0-AB3F-7ED4A07E1C07}"/>
            </c:ext>
          </c:extLst>
        </c:ser>
        <c:ser>
          <c:idx val="10"/>
          <c:order val="9"/>
          <c:tx>
            <c:strRef>
              <c:f>Resultados!$D$161</c:f>
              <c:strCache>
                <c:ptCount val="1"/>
                <c:pt idx="0">
                  <c:v>0</c:v>
                </c:pt>
              </c:strCache>
            </c:strRef>
          </c:tx>
          <c:spPr>
            <a:solidFill>
              <a:schemeClr val="accent5">
                <a:lumMod val="60000"/>
              </a:schemeClr>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(Resultados!$E$161,Resultados!$L$161:$N$161)</c15:sqref>
                  </c15:fullRef>
                </c:ext>
              </c:extLst>
              <c:f>Resultados!$L$161</c:f>
              <c:numCache>
                <c:formatCode>0.00</c:formatCode>
                <c:ptCount val="1"/>
                <c:pt idx="0">
                  <c:v>0</c:v>
                </c:pt>
              </c:numCache>
            </c:numRef>
          </c:val>
          <c:extLst>
            <c:ext xmlns:c16="http://schemas.microsoft.com/office/drawing/2014/chart" uri="{C3380CC4-5D6E-409C-BE32-E72D297353CC}">
              <c16:uniqueId val="{0000000A-D5A1-44C0-AB3F-7ED4A07E1C07}"/>
            </c:ext>
          </c:extLst>
        </c:ser>
        <c:ser>
          <c:idx val="11"/>
          <c:order val="10"/>
          <c:tx>
            <c:strRef>
              <c:f>Resultados!$D$162</c:f>
              <c:strCache>
                <c:ptCount val="1"/>
                <c:pt idx="0">
                  <c:v>0</c:v>
                </c:pt>
              </c:strCache>
            </c:strRef>
          </c:tx>
          <c:spPr>
            <a:solidFill>
              <a:schemeClr val="accent6">
                <a:lumMod val="60000"/>
              </a:schemeClr>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(Resultados!$E$162,Resultados!$L$162:$N$162)</c15:sqref>
                  </c15:fullRef>
                </c:ext>
              </c:extLst>
              <c:f>Resultados!$L$162</c:f>
              <c:numCache>
                <c:formatCode>0.00</c:formatCode>
                <c:ptCount val="1"/>
                <c:pt idx="0">
                  <c:v>0</c:v>
                </c:pt>
              </c:numCache>
            </c:numRef>
          </c:val>
          <c:extLst>
            <c:ext xmlns:c16="http://schemas.microsoft.com/office/drawing/2014/chart" uri="{C3380CC4-5D6E-409C-BE32-E72D297353CC}">
              <c16:uniqueId val="{0000000B-D5A1-44C0-AB3F-7ED4A07E1C07}"/>
            </c:ext>
          </c:extLst>
        </c:ser>
        <c:ser>
          <c:idx val="12"/>
          <c:order val="11"/>
          <c:tx>
            <c:strRef>
              <c:f>Resultados!$D$163:$E$163</c:f>
              <c:strCache>
                <c:ptCount val="2"/>
                <c:pt idx="0">
                  <c:v>0</c:v>
                </c:pt>
              </c:strCache>
            </c:strRef>
          </c:tx>
          <c:spPr>
            <a:solidFill>
              <a:schemeClr val="accent1">
                <a:lumMod val="80000"/>
                <a:lumOff val="20000"/>
              </a:schemeClr>
            </a:solidFill>
            <a:ln>
              <a:noFill/>
            </a:ln>
            <a:effectLst/>
          </c:spPr>
          <c:invertIfNegative val="0"/>
          <c:cat>
            <c:strRef>
              <c:extLst>
                <c:ext xmlns:c15="http://schemas.microsoft.com/office/drawing/2012/chart" uri="{02D57815-91ED-43cb-92C2-25804820EDAC}">
                  <c15:fullRef>
                    <c15:sqref>(Resultados!$E$150,Resultados!$L$150:$N$150)</c15:sqref>
                  </c15:fullRef>
                </c:ext>
              </c:extLst>
              <c:f>Resultados!$L$150</c:f>
              <c:strCache>
                <c:ptCount val="1"/>
                <c:pt idx="0">
                  <c:v>Emisiones de carbono 
(t CO₂e)</c:v>
                </c:pt>
              </c:strCache>
            </c:strRef>
          </c:cat>
          <c:val>
            <c:numRef>
              <c:extLst>
                <c:ext xmlns:c15="http://schemas.microsoft.com/office/drawing/2012/chart" uri="{02D57815-91ED-43cb-92C2-25804820EDAC}">
                  <c15:fullRef>
                    <c15:sqref>(Resultados!$E$163,Resultados!$L$163:$N$163)</c15:sqref>
                  </c15:fullRef>
                </c:ext>
              </c:extLst>
              <c:f>Resultados!$L$163</c:f>
              <c:numCache>
                <c:formatCode>0.00</c:formatCode>
                <c:ptCount val="1"/>
                <c:pt idx="0">
                  <c:v>0</c:v>
                </c:pt>
              </c:numCache>
            </c:numRef>
          </c:val>
          <c:extLst>
            <c:ext xmlns:c16="http://schemas.microsoft.com/office/drawing/2014/chart" uri="{C3380CC4-5D6E-409C-BE32-E72D297353CC}">
              <c16:uniqueId val="{0000000C-D5A1-44C0-AB3F-7ED4A07E1C07}"/>
            </c:ext>
          </c:extLst>
        </c:ser>
        <c:dLbls>
          <c:showLegendKey val="0"/>
          <c:showVal val="0"/>
          <c:showCatName val="0"/>
          <c:showSerName val="0"/>
          <c:showPercent val="0"/>
          <c:showBubbleSize val="0"/>
        </c:dLbls>
        <c:gapWidth val="219"/>
        <c:overlap val="-27"/>
        <c:axId val="1131158591"/>
        <c:axId val="1131144159"/>
      </c:barChart>
      <c:catAx>
        <c:axId val="113115859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131144159"/>
        <c:crosses val="autoZero"/>
        <c:auto val="1"/>
        <c:lblAlgn val="ctr"/>
        <c:lblOffset val="100"/>
        <c:noMultiLvlLbl val="0"/>
      </c:catAx>
      <c:valAx>
        <c:axId val="1131144159"/>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1131158591"/>
        <c:crosses val="autoZero"/>
        <c:crossBetween val="between"/>
      </c:valAx>
      <c:spPr>
        <a:noFill/>
        <a:ln>
          <a:noFill/>
        </a:ln>
        <a:effectLst/>
      </c:spPr>
    </c:plotArea>
    <c:legend>
      <c:legendPos val="r"/>
      <c:layout>
        <c:manualLayout>
          <c:xMode val="edge"/>
          <c:yMode val="edge"/>
          <c:x val="0.60941710103138513"/>
          <c:y val="5.7177081588205732E-2"/>
          <c:w val="0.37368149051791066"/>
          <c:h val="0.8856458368235885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3"/>
          <c:order val="0"/>
          <c:tx>
            <c:strRef>
              <c:f>Resultados!$L$150</c:f>
              <c:strCache>
                <c:ptCount val="1"/>
                <c:pt idx="0">
                  <c:v>Emisiones de carbono 
(t CO₂e)</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5B0-4FA6-A4B4-DD2BCB115D42}"/>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5B0-4FA6-A4B4-DD2BCB115D42}"/>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5B0-4FA6-A4B4-DD2BCB115D42}"/>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5B0-4FA6-A4B4-DD2BCB115D42}"/>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5B0-4FA6-A4B4-DD2BCB115D42}"/>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5B0-4FA6-A4B4-DD2BCB115D42}"/>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5B0-4FA6-A4B4-DD2BCB115D42}"/>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D5B0-4FA6-A4B4-DD2BCB115D42}"/>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D5B0-4FA6-A4B4-DD2BCB115D42}"/>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D5B0-4FA6-A4B4-DD2BCB115D42}"/>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D5B0-4FA6-A4B4-DD2BCB115D42}"/>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D5B0-4FA6-A4B4-DD2BCB115D42}"/>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AR"/>
              </a:p>
            </c:txPr>
            <c:dLblPos val="bestFit"/>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Resultados!$D$152:$D$163</c:f>
              <c:strCache>
                <c:ptCount val="12"/>
                <c:pt idx="0">
                  <c:v>Red eléctrica</c:v>
                </c:pt>
                <c:pt idx="1">
                  <c:v>Gasolina</c:v>
                </c:pt>
                <c:pt idx="2">
                  <c:v>Diésel</c:v>
                </c:pt>
                <c:pt idx="3">
                  <c:v>GLP</c:v>
                </c:pt>
                <c:pt idx="4">
                  <c:v>Gas natural</c:v>
                </c:pt>
                <c:pt idx="5">
                  <c:v>Desflurano</c:v>
                </c:pt>
                <c:pt idx="6">
                  <c:v>Isoflurano</c:v>
                </c:pt>
                <c:pt idx="7">
                  <c:v>Sevoflurano</c:v>
                </c:pt>
                <c:pt idx="8">
                  <c:v>Óxido nitroso</c:v>
                </c:pt>
                <c:pt idx="9">
                  <c:v>0</c:v>
                </c:pt>
                <c:pt idx="10">
                  <c:v>0</c:v>
                </c:pt>
                <c:pt idx="11">
                  <c:v>0</c:v>
                </c:pt>
              </c:strCache>
            </c:strRef>
          </c:cat>
          <c:val>
            <c:numRef>
              <c:f>Resultados!$L$152:$L$163</c:f>
              <c:numCache>
                <c:formatCode>0.00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3-30B0-4474-8405-60B27BC708AF}"/>
            </c:ext>
          </c:extLst>
        </c:ser>
        <c:dLbls>
          <c:showLegendKey val="0"/>
          <c:showVal val="0"/>
          <c:showCatName val="0"/>
          <c:showSerName val="0"/>
          <c:showPercent val="0"/>
          <c:showBubbleSize val="0"/>
          <c:showLeaderLines val="1"/>
        </c:dLbls>
        <c:firstSliceAng val="0"/>
        <c:extLst>
          <c:ext xmlns:c15="http://schemas.microsoft.com/office/drawing/2012/chart" uri="{02D57815-91ED-43cb-92C2-25804820EDAC}">
            <c15:filteredPieSeries>
              <c15:ser>
                <c:idx val="0"/>
                <c:order val="1"/>
                <c:tx>
                  <c:strRef>
                    <c:extLst>
                      <c:ext uri="{02D57815-91ED-43cb-92C2-25804820EDAC}">
                        <c15:formulaRef>
                          <c15:sqref>Resultados!$M$150</c15:sqref>
                        </c15:formulaRef>
                      </c:ext>
                    </c:extLst>
                    <c:strCache>
                      <c:ptCount val="1"/>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19-D5B0-4FA6-A4B4-DD2BCB115D42}"/>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1B-D5B0-4FA6-A4B4-DD2BCB115D42}"/>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1D-D5B0-4FA6-A4B4-DD2BCB115D42}"/>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1F-D5B0-4FA6-A4B4-DD2BCB115D42}"/>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21-D5B0-4FA6-A4B4-DD2BCB115D42}"/>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23-D5B0-4FA6-A4B4-DD2BCB115D42}"/>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25-D5B0-4FA6-A4B4-DD2BCB115D42}"/>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27-D5B0-4FA6-A4B4-DD2BCB115D42}"/>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29-D5B0-4FA6-A4B4-DD2BCB115D42}"/>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2B-D5B0-4FA6-A4B4-DD2BCB115D42}"/>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2D-D5B0-4FA6-A4B4-DD2BCB115D42}"/>
                    </c:ext>
                  </c:extLst>
                </c:dPt>
                <c:cat>
                  <c:strRef>
                    <c:extLst>
                      <c:ext uri="{02D57815-91ED-43cb-92C2-25804820EDAC}">
                        <c15:formulaRef>
                          <c15:sqref>Resultados!$D$152:$D$163</c15:sqref>
                        </c15:formulaRef>
                      </c:ext>
                    </c:extLst>
                    <c:strCache>
                      <c:ptCount val="12"/>
                      <c:pt idx="0">
                        <c:v>Red eléctrica</c:v>
                      </c:pt>
                      <c:pt idx="1">
                        <c:v>Gasolina</c:v>
                      </c:pt>
                      <c:pt idx="2">
                        <c:v>Diésel</c:v>
                      </c:pt>
                      <c:pt idx="3">
                        <c:v>GLP</c:v>
                      </c:pt>
                      <c:pt idx="4">
                        <c:v>Gas natural</c:v>
                      </c:pt>
                      <c:pt idx="5">
                        <c:v>Desflurano</c:v>
                      </c:pt>
                      <c:pt idx="6">
                        <c:v>Isoflurano</c:v>
                      </c:pt>
                      <c:pt idx="7">
                        <c:v>Sevoflurano</c:v>
                      </c:pt>
                      <c:pt idx="8">
                        <c:v>Óxido nitroso</c:v>
                      </c:pt>
                      <c:pt idx="9">
                        <c:v>0</c:v>
                      </c:pt>
                      <c:pt idx="10">
                        <c:v>0</c:v>
                      </c:pt>
                      <c:pt idx="11">
                        <c:v>0</c:v>
                      </c:pt>
                    </c:strCache>
                  </c:strRef>
                </c:cat>
                <c:val>
                  <c:numRef>
                    <c:extLst>
                      <c:ext uri="{02D57815-91ED-43cb-92C2-25804820EDAC}">
                        <c15:formulaRef>
                          <c15:sqref>Resultados!$M$152:$M$162</c15:sqref>
                        </c15:formulaRef>
                      </c:ext>
                    </c:extLst>
                    <c:numCache>
                      <c:formatCode>0.00</c:formatCode>
                      <c:ptCount val="11"/>
                    </c:numCache>
                  </c:numRef>
                </c:val>
                <c:extLst>
                  <c:ext xmlns:c16="http://schemas.microsoft.com/office/drawing/2014/chart" uri="{C3380CC4-5D6E-409C-BE32-E72D297353CC}">
                    <c16:uniqueId val="{0000001F-30B0-4474-8405-60B27BC708AF}"/>
                  </c:ext>
                </c:extLst>
              </c15:ser>
            </c15:filteredPieSeries>
            <c15:filteredPieSeries>
              <c15:ser>
                <c:idx val="1"/>
                <c:order val="2"/>
                <c:tx>
                  <c:strRef>
                    <c:extLst xmlns:c15="http://schemas.microsoft.com/office/drawing/2012/chart">
                      <c:ext xmlns:c15="http://schemas.microsoft.com/office/drawing/2012/chart" uri="{02D57815-91ED-43cb-92C2-25804820EDAC}">
                        <c15:formulaRef>
                          <c15:sqref>Resultados!$N$150</c15:sqref>
                        </c15:formulaRef>
                      </c:ext>
                    </c:extLst>
                    <c:strCache>
                      <c:ptCount val="1"/>
                    </c:strCache>
                  </c:strRef>
                </c:tx>
                <c:dPt>
                  <c:idx val="0"/>
                  <c:bubble3D val="0"/>
                  <c:spPr>
                    <a:solidFill>
                      <a:schemeClr val="accent1"/>
                    </a:solidFill>
                    <a:ln w="19050">
                      <a:solidFill>
                        <a:schemeClr val="lt1"/>
                      </a:solidFill>
                    </a:ln>
                    <a:effectLst/>
                  </c:spPr>
                  <c:extLst xmlns:c15="http://schemas.microsoft.com/office/drawing/2012/chart">
                    <c:ext xmlns:c16="http://schemas.microsoft.com/office/drawing/2014/chart" uri="{C3380CC4-5D6E-409C-BE32-E72D297353CC}">
                      <c16:uniqueId val="{0000002F-D5B0-4FA6-A4B4-DD2BCB115D42}"/>
                    </c:ext>
                  </c:extLst>
                </c:dPt>
                <c:dPt>
                  <c:idx val="1"/>
                  <c:bubble3D val="0"/>
                  <c:spPr>
                    <a:solidFill>
                      <a:schemeClr val="accent2"/>
                    </a:solidFill>
                    <a:ln w="19050">
                      <a:solidFill>
                        <a:schemeClr val="lt1"/>
                      </a:solidFill>
                    </a:ln>
                    <a:effectLst/>
                  </c:spPr>
                  <c:extLst xmlns:c15="http://schemas.microsoft.com/office/drawing/2012/chart">
                    <c:ext xmlns:c16="http://schemas.microsoft.com/office/drawing/2014/chart" uri="{C3380CC4-5D6E-409C-BE32-E72D297353CC}">
                      <c16:uniqueId val="{00000031-D5B0-4FA6-A4B4-DD2BCB115D42}"/>
                    </c:ext>
                  </c:extLst>
                </c:dPt>
                <c:dPt>
                  <c:idx val="2"/>
                  <c:bubble3D val="0"/>
                  <c:spPr>
                    <a:solidFill>
                      <a:schemeClr val="accent3"/>
                    </a:solidFill>
                    <a:ln w="19050">
                      <a:solidFill>
                        <a:schemeClr val="lt1"/>
                      </a:solidFill>
                    </a:ln>
                    <a:effectLst/>
                  </c:spPr>
                  <c:extLst xmlns:c15="http://schemas.microsoft.com/office/drawing/2012/chart">
                    <c:ext xmlns:c16="http://schemas.microsoft.com/office/drawing/2014/chart" uri="{C3380CC4-5D6E-409C-BE32-E72D297353CC}">
                      <c16:uniqueId val="{00000033-D5B0-4FA6-A4B4-DD2BCB115D42}"/>
                    </c:ext>
                  </c:extLst>
                </c:dPt>
                <c:dPt>
                  <c:idx val="3"/>
                  <c:bubble3D val="0"/>
                  <c:spPr>
                    <a:solidFill>
                      <a:schemeClr val="accent4"/>
                    </a:solidFill>
                    <a:ln w="19050">
                      <a:solidFill>
                        <a:schemeClr val="lt1"/>
                      </a:solidFill>
                    </a:ln>
                    <a:effectLst/>
                  </c:spPr>
                  <c:extLst xmlns:c15="http://schemas.microsoft.com/office/drawing/2012/chart">
                    <c:ext xmlns:c16="http://schemas.microsoft.com/office/drawing/2014/chart" uri="{C3380CC4-5D6E-409C-BE32-E72D297353CC}">
                      <c16:uniqueId val="{00000035-D5B0-4FA6-A4B4-DD2BCB115D42}"/>
                    </c:ext>
                  </c:extLst>
                </c:dPt>
                <c:dPt>
                  <c:idx val="4"/>
                  <c:bubble3D val="0"/>
                  <c:spPr>
                    <a:solidFill>
                      <a:schemeClr val="accent5"/>
                    </a:solidFill>
                    <a:ln w="19050">
                      <a:solidFill>
                        <a:schemeClr val="lt1"/>
                      </a:solidFill>
                    </a:ln>
                    <a:effectLst/>
                  </c:spPr>
                  <c:extLst xmlns:c15="http://schemas.microsoft.com/office/drawing/2012/chart">
                    <c:ext xmlns:c16="http://schemas.microsoft.com/office/drawing/2014/chart" uri="{C3380CC4-5D6E-409C-BE32-E72D297353CC}">
                      <c16:uniqueId val="{00000037-D5B0-4FA6-A4B4-DD2BCB115D42}"/>
                    </c:ext>
                  </c:extLst>
                </c:dPt>
                <c:dPt>
                  <c:idx val="5"/>
                  <c:bubble3D val="0"/>
                  <c:spPr>
                    <a:solidFill>
                      <a:schemeClr val="accent6"/>
                    </a:solidFill>
                    <a:ln w="19050">
                      <a:solidFill>
                        <a:schemeClr val="lt1"/>
                      </a:solidFill>
                    </a:ln>
                    <a:effectLst/>
                  </c:spPr>
                  <c:extLst xmlns:c15="http://schemas.microsoft.com/office/drawing/2012/chart">
                    <c:ext xmlns:c16="http://schemas.microsoft.com/office/drawing/2014/chart" uri="{C3380CC4-5D6E-409C-BE32-E72D297353CC}">
                      <c16:uniqueId val="{00000039-D5B0-4FA6-A4B4-DD2BCB115D42}"/>
                    </c:ext>
                  </c:extLst>
                </c:dPt>
                <c:dPt>
                  <c:idx val="6"/>
                  <c:bubble3D val="0"/>
                  <c:spPr>
                    <a:solidFill>
                      <a:schemeClr val="accent1">
                        <a:lumMod val="60000"/>
                      </a:schemeClr>
                    </a:solidFill>
                    <a:ln w="19050">
                      <a:solidFill>
                        <a:schemeClr val="lt1"/>
                      </a:solidFill>
                    </a:ln>
                    <a:effectLst/>
                  </c:spPr>
                  <c:extLst xmlns:c15="http://schemas.microsoft.com/office/drawing/2012/chart">
                    <c:ext xmlns:c16="http://schemas.microsoft.com/office/drawing/2014/chart" uri="{C3380CC4-5D6E-409C-BE32-E72D297353CC}">
                      <c16:uniqueId val="{0000003B-D5B0-4FA6-A4B4-DD2BCB115D42}"/>
                    </c:ext>
                  </c:extLst>
                </c:dPt>
                <c:dPt>
                  <c:idx val="7"/>
                  <c:bubble3D val="0"/>
                  <c:spPr>
                    <a:solidFill>
                      <a:schemeClr val="accent2">
                        <a:lumMod val="60000"/>
                      </a:schemeClr>
                    </a:solidFill>
                    <a:ln w="19050">
                      <a:solidFill>
                        <a:schemeClr val="lt1"/>
                      </a:solidFill>
                    </a:ln>
                    <a:effectLst/>
                  </c:spPr>
                  <c:extLst xmlns:c15="http://schemas.microsoft.com/office/drawing/2012/chart">
                    <c:ext xmlns:c16="http://schemas.microsoft.com/office/drawing/2014/chart" uri="{C3380CC4-5D6E-409C-BE32-E72D297353CC}">
                      <c16:uniqueId val="{0000003D-D5B0-4FA6-A4B4-DD2BCB115D42}"/>
                    </c:ext>
                  </c:extLst>
                </c:dPt>
                <c:dPt>
                  <c:idx val="8"/>
                  <c:bubble3D val="0"/>
                  <c:spPr>
                    <a:solidFill>
                      <a:schemeClr val="accent3">
                        <a:lumMod val="60000"/>
                      </a:schemeClr>
                    </a:solidFill>
                    <a:ln w="19050">
                      <a:solidFill>
                        <a:schemeClr val="lt1"/>
                      </a:solidFill>
                    </a:ln>
                    <a:effectLst/>
                  </c:spPr>
                  <c:extLst xmlns:c15="http://schemas.microsoft.com/office/drawing/2012/chart">
                    <c:ext xmlns:c16="http://schemas.microsoft.com/office/drawing/2014/chart" uri="{C3380CC4-5D6E-409C-BE32-E72D297353CC}">
                      <c16:uniqueId val="{0000003F-D5B0-4FA6-A4B4-DD2BCB115D42}"/>
                    </c:ext>
                  </c:extLst>
                </c:dPt>
                <c:dPt>
                  <c:idx val="9"/>
                  <c:bubble3D val="0"/>
                  <c:spPr>
                    <a:solidFill>
                      <a:schemeClr val="accent4">
                        <a:lumMod val="60000"/>
                      </a:schemeClr>
                    </a:solidFill>
                    <a:ln w="19050">
                      <a:solidFill>
                        <a:schemeClr val="lt1"/>
                      </a:solidFill>
                    </a:ln>
                    <a:effectLst/>
                  </c:spPr>
                  <c:extLst xmlns:c15="http://schemas.microsoft.com/office/drawing/2012/chart">
                    <c:ext xmlns:c16="http://schemas.microsoft.com/office/drawing/2014/chart" uri="{C3380CC4-5D6E-409C-BE32-E72D297353CC}">
                      <c16:uniqueId val="{00000041-D5B0-4FA6-A4B4-DD2BCB115D42}"/>
                    </c:ext>
                  </c:extLst>
                </c:dPt>
                <c:dPt>
                  <c:idx val="10"/>
                  <c:bubble3D val="0"/>
                  <c:spPr>
                    <a:solidFill>
                      <a:schemeClr val="accent5">
                        <a:lumMod val="60000"/>
                      </a:schemeClr>
                    </a:solidFill>
                    <a:ln w="19050">
                      <a:solidFill>
                        <a:schemeClr val="lt1"/>
                      </a:solidFill>
                    </a:ln>
                    <a:effectLst/>
                  </c:spPr>
                  <c:extLst xmlns:c15="http://schemas.microsoft.com/office/drawing/2012/chart">
                    <c:ext xmlns:c16="http://schemas.microsoft.com/office/drawing/2014/chart" uri="{C3380CC4-5D6E-409C-BE32-E72D297353CC}">
                      <c16:uniqueId val="{00000043-D5B0-4FA6-A4B4-DD2BCB115D42}"/>
                    </c:ext>
                  </c:extLst>
                </c:dPt>
                <c:cat>
                  <c:strRef>
                    <c:extLst xmlns:c15="http://schemas.microsoft.com/office/drawing/2012/chart">
                      <c:ext xmlns:c15="http://schemas.microsoft.com/office/drawing/2012/chart" uri="{02D57815-91ED-43cb-92C2-25804820EDAC}">
                        <c15:formulaRef>
                          <c15:sqref>Resultados!$D$152:$D$163</c15:sqref>
                        </c15:formulaRef>
                      </c:ext>
                    </c:extLst>
                    <c:strCache>
                      <c:ptCount val="12"/>
                      <c:pt idx="0">
                        <c:v>Red eléctrica</c:v>
                      </c:pt>
                      <c:pt idx="1">
                        <c:v>Gasolina</c:v>
                      </c:pt>
                      <c:pt idx="2">
                        <c:v>Diésel</c:v>
                      </c:pt>
                      <c:pt idx="3">
                        <c:v>GLP</c:v>
                      </c:pt>
                      <c:pt idx="4">
                        <c:v>Gas natural</c:v>
                      </c:pt>
                      <c:pt idx="5">
                        <c:v>Desflurano</c:v>
                      </c:pt>
                      <c:pt idx="6">
                        <c:v>Isoflurano</c:v>
                      </c:pt>
                      <c:pt idx="7">
                        <c:v>Sevoflurano</c:v>
                      </c:pt>
                      <c:pt idx="8">
                        <c:v>Óxido nitroso</c:v>
                      </c:pt>
                      <c:pt idx="9">
                        <c:v>0</c:v>
                      </c:pt>
                      <c:pt idx="10">
                        <c:v>0</c:v>
                      </c:pt>
                      <c:pt idx="11">
                        <c:v>0</c:v>
                      </c:pt>
                    </c:strCache>
                  </c:strRef>
                </c:cat>
                <c:val>
                  <c:numRef>
                    <c:extLst xmlns:c15="http://schemas.microsoft.com/office/drawing/2012/chart">
                      <c:ext xmlns:c15="http://schemas.microsoft.com/office/drawing/2012/chart" uri="{02D57815-91ED-43cb-92C2-25804820EDAC}">
                        <c15:formulaRef>
                          <c15:sqref>Resultados!$N$152:$N$162</c15:sqref>
                        </c15:formulaRef>
                      </c:ext>
                    </c:extLst>
                    <c:numCache>
                      <c:formatCode>0.00</c:formatCode>
                      <c:ptCount val="11"/>
                    </c:numCache>
                  </c:numRef>
                </c:val>
                <c:extLst xmlns:c15="http://schemas.microsoft.com/office/drawing/2012/chart">
                  <c:ext xmlns:c16="http://schemas.microsoft.com/office/drawing/2014/chart" uri="{C3380CC4-5D6E-409C-BE32-E72D297353CC}">
                    <c16:uniqueId val="{00000020-30B0-4474-8405-60B27BC708AF}"/>
                  </c:ext>
                </c:extLst>
              </c15:ser>
            </c15:filteredPieSeries>
          </c:ext>
        </c:extLst>
      </c:pieChart>
      <c:spPr>
        <a:noFill/>
        <a:ln>
          <a:noFill/>
        </a:ln>
        <a:effectLst/>
      </c:spPr>
    </c:plotArea>
    <c:legend>
      <c:legendPos val="r"/>
      <c:layout>
        <c:manualLayout>
          <c:xMode val="edge"/>
          <c:yMode val="edge"/>
          <c:x val="0.68323895683252356"/>
          <c:y val="4.8659339746120134E-2"/>
          <c:w val="0.31676104316747639"/>
          <c:h val="0.95134066025387987"/>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8" Type="http://schemas.openxmlformats.org/officeDocument/2006/relationships/chart" Target="../charts/chart6.xml"/><Relationship Id="rId3" Type="http://schemas.openxmlformats.org/officeDocument/2006/relationships/chart" Target="../charts/chart1.xml"/><Relationship Id="rId7" Type="http://schemas.openxmlformats.org/officeDocument/2006/relationships/chart" Target="../charts/chart5.xml"/><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chart" Target="../charts/chart4.xml"/><Relationship Id="rId5" Type="http://schemas.openxmlformats.org/officeDocument/2006/relationships/chart" Target="../charts/chart3.xml"/><Relationship Id="rId4" Type="http://schemas.openxmlformats.org/officeDocument/2006/relationships/chart" Target="../charts/chart2.xml"/></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133350</xdr:colOff>
      <xdr:row>1</xdr:row>
      <xdr:rowOff>98425</xdr:rowOff>
    </xdr:from>
    <xdr:to>
      <xdr:col>3</xdr:col>
      <xdr:colOff>508000</xdr:colOff>
      <xdr:row>5</xdr:row>
      <xdr:rowOff>216513</xdr:rowOff>
    </xdr:to>
    <xdr:pic>
      <xdr:nvPicPr>
        <xdr:cNvPr id="3" name="Content Placeholder 5" descr="Logo&#10;&#10;Description automatically generated">
          <a:extLst>
            <a:ext uri="{FF2B5EF4-FFF2-40B4-BE49-F238E27FC236}">
              <a16:creationId xmlns:a16="http://schemas.microsoft.com/office/drawing/2014/main" id="{2531DDB4-26DD-4924-BF3B-5529857EC2F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85750"/>
          <a:ext cx="1174750" cy="1003913"/>
        </a:xfrm>
        <a:prstGeom prst="rect">
          <a:avLst/>
        </a:prstGeom>
      </xdr:spPr>
    </xdr:pic>
    <xdr:clientData/>
  </xdr:twoCellAnchor>
  <xdr:twoCellAnchor editAs="oneCell">
    <xdr:from>
      <xdr:col>11</xdr:col>
      <xdr:colOff>508263</xdr:colOff>
      <xdr:row>0</xdr:row>
      <xdr:rowOff>0</xdr:rowOff>
    </xdr:from>
    <xdr:to>
      <xdr:col>14</xdr:col>
      <xdr:colOff>106680</xdr:colOff>
      <xdr:row>6</xdr:row>
      <xdr:rowOff>45720</xdr:rowOff>
    </xdr:to>
    <xdr:pic>
      <xdr:nvPicPr>
        <xdr:cNvPr id="6" name="Imagen 5">
          <a:extLst>
            <a:ext uri="{FF2B5EF4-FFF2-40B4-BE49-F238E27FC236}">
              <a16:creationId xmlns:a16="http://schemas.microsoft.com/office/drawing/2014/main" id="{3DD77B87-278A-CFF8-3592-C3B0E20981E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223263" y="0"/>
          <a:ext cx="1381497" cy="12115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133350</xdr:colOff>
      <xdr:row>1</xdr:row>
      <xdr:rowOff>98425</xdr:rowOff>
    </xdr:from>
    <xdr:to>
      <xdr:col>3</xdr:col>
      <xdr:colOff>476250</xdr:colOff>
      <xdr:row>5</xdr:row>
      <xdr:rowOff>216513</xdr:rowOff>
    </xdr:to>
    <xdr:pic>
      <xdr:nvPicPr>
        <xdr:cNvPr id="5" name="Content Placeholder 5" descr="Logo&#10;&#10;Description automatically generated">
          <a:extLst>
            <a:ext uri="{FF2B5EF4-FFF2-40B4-BE49-F238E27FC236}">
              <a16:creationId xmlns:a16="http://schemas.microsoft.com/office/drawing/2014/main" id="{6133C0AE-FFF3-4ECC-89D3-7FCB380A72F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 y="285750"/>
          <a:ext cx="1174750" cy="1016613"/>
        </a:xfrm>
        <a:prstGeom prst="rect">
          <a:avLst/>
        </a:prstGeom>
      </xdr:spPr>
    </xdr:pic>
    <xdr:clientData/>
  </xdr:twoCellAnchor>
  <xdr:twoCellAnchor editAs="oneCell">
    <xdr:from>
      <xdr:col>14</xdr:col>
      <xdr:colOff>510540</xdr:colOff>
      <xdr:row>0</xdr:row>
      <xdr:rowOff>160020</xdr:rowOff>
    </xdr:from>
    <xdr:to>
      <xdr:col>17</xdr:col>
      <xdr:colOff>17517</xdr:colOff>
      <xdr:row>6</xdr:row>
      <xdr:rowOff>30480</xdr:rowOff>
    </xdr:to>
    <xdr:pic>
      <xdr:nvPicPr>
        <xdr:cNvPr id="2" name="Imagen 1">
          <a:extLst>
            <a:ext uri="{FF2B5EF4-FFF2-40B4-BE49-F238E27FC236}">
              <a16:creationId xmlns:a16="http://schemas.microsoft.com/office/drawing/2014/main" id="{502993E7-7493-438D-8E50-FFD0BA973DA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374380" y="160020"/>
          <a:ext cx="1381497" cy="12115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11</xdr:col>
      <xdr:colOff>437993</xdr:colOff>
      <xdr:row>0</xdr:row>
      <xdr:rowOff>65087</xdr:rowOff>
    </xdr:from>
    <xdr:to>
      <xdr:col>14</xdr:col>
      <xdr:colOff>12700</xdr:colOff>
      <xdr:row>4</xdr:row>
      <xdr:rowOff>178628</xdr:rowOff>
    </xdr:to>
    <xdr:pic>
      <xdr:nvPicPr>
        <xdr:cNvPr id="2" name="Imagen 4">
          <a:extLst>
            <a:ext uri="{FF2B5EF4-FFF2-40B4-BE49-F238E27FC236}">
              <a16:creationId xmlns:a16="http://schemas.microsoft.com/office/drawing/2014/main" id="{9577503D-6044-4BD0-850A-D8FA9782DE0B}"/>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66831"/>
        <a:stretch/>
      </xdr:blipFill>
      <xdr:spPr>
        <a:xfrm>
          <a:off x="6743543" y="65087"/>
          <a:ext cx="1403507" cy="926341"/>
        </a:xfrm>
        <a:prstGeom prst="rect">
          <a:avLst/>
        </a:prstGeom>
      </xdr:spPr>
    </xdr:pic>
    <xdr:clientData/>
  </xdr:twoCellAnchor>
  <xdr:twoCellAnchor editAs="oneCell">
    <xdr:from>
      <xdr:col>1</xdr:col>
      <xdr:colOff>115094</xdr:colOff>
      <xdr:row>0</xdr:row>
      <xdr:rowOff>57150</xdr:rowOff>
    </xdr:from>
    <xdr:to>
      <xdr:col>2</xdr:col>
      <xdr:colOff>476250</xdr:colOff>
      <xdr:row>4</xdr:row>
      <xdr:rowOff>184785</xdr:rowOff>
    </xdr:to>
    <xdr:pic>
      <xdr:nvPicPr>
        <xdr:cNvPr id="3" name="Content Placeholder 5" descr="Logo&#10;&#10;Description automatically generated">
          <a:extLst>
            <a:ext uri="{FF2B5EF4-FFF2-40B4-BE49-F238E27FC236}">
              <a16:creationId xmlns:a16="http://schemas.microsoft.com/office/drawing/2014/main" id="{10A77543-524F-4A0B-903F-2020ED04FC3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5094" y="57150"/>
          <a:ext cx="970756" cy="940435"/>
        </a:xfrm>
        <a:prstGeom prst="rect">
          <a:avLst/>
        </a:prstGeom>
      </xdr:spPr>
    </xdr:pic>
    <xdr:clientData/>
  </xdr:twoCellAnchor>
  <xdr:twoCellAnchor>
    <xdr:from>
      <xdr:col>8</xdr:col>
      <xdr:colOff>57150</xdr:colOff>
      <xdr:row>12</xdr:row>
      <xdr:rowOff>44450</xdr:rowOff>
    </xdr:from>
    <xdr:to>
      <xdr:col>13</xdr:col>
      <xdr:colOff>590550</xdr:colOff>
      <xdr:row>22</xdr:row>
      <xdr:rowOff>165100</xdr:rowOff>
    </xdr:to>
    <xdr:graphicFrame macro="">
      <xdr:nvGraphicFramePr>
        <xdr:cNvPr id="5" name="Chart 4">
          <a:extLst>
            <a:ext uri="{FF2B5EF4-FFF2-40B4-BE49-F238E27FC236}">
              <a16:creationId xmlns:a16="http://schemas.microsoft.com/office/drawing/2014/main" id="{7DB34B4D-92A9-4474-AEF9-B32781EC13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xdr:col>
      <xdr:colOff>50800</xdr:colOff>
      <xdr:row>26</xdr:row>
      <xdr:rowOff>44450</xdr:rowOff>
    </xdr:from>
    <xdr:to>
      <xdr:col>13</xdr:col>
      <xdr:colOff>584200</xdr:colOff>
      <xdr:row>36</xdr:row>
      <xdr:rowOff>165100</xdr:rowOff>
    </xdr:to>
    <xdr:graphicFrame macro="">
      <xdr:nvGraphicFramePr>
        <xdr:cNvPr id="6" name="Chart 5">
          <a:extLst>
            <a:ext uri="{FF2B5EF4-FFF2-40B4-BE49-F238E27FC236}">
              <a16:creationId xmlns:a16="http://schemas.microsoft.com/office/drawing/2014/main" id="{700BA447-EE2E-49C6-9DAF-16A966D719A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8</xdr:col>
      <xdr:colOff>38100</xdr:colOff>
      <xdr:row>48</xdr:row>
      <xdr:rowOff>38100</xdr:rowOff>
    </xdr:from>
    <xdr:to>
      <xdr:col>13</xdr:col>
      <xdr:colOff>590550</xdr:colOff>
      <xdr:row>54</xdr:row>
      <xdr:rowOff>177800</xdr:rowOff>
    </xdr:to>
    <xdr:graphicFrame macro="">
      <xdr:nvGraphicFramePr>
        <xdr:cNvPr id="9" name="Chart 8">
          <a:extLst>
            <a:ext uri="{FF2B5EF4-FFF2-40B4-BE49-F238E27FC236}">
              <a16:creationId xmlns:a16="http://schemas.microsoft.com/office/drawing/2014/main" id="{07AAC8F0-1CF9-A033-A4E3-35B947B83E1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57150</xdr:colOff>
      <xdr:row>113</xdr:row>
      <xdr:rowOff>44450</xdr:rowOff>
    </xdr:from>
    <xdr:to>
      <xdr:col>13</xdr:col>
      <xdr:colOff>577850</xdr:colOff>
      <xdr:row>120</xdr:row>
      <xdr:rowOff>177800</xdr:rowOff>
    </xdr:to>
    <xdr:graphicFrame macro="">
      <xdr:nvGraphicFramePr>
        <xdr:cNvPr id="11" name="Chart 10">
          <a:extLst>
            <a:ext uri="{FF2B5EF4-FFF2-40B4-BE49-F238E27FC236}">
              <a16:creationId xmlns:a16="http://schemas.microsoft.com/office/drawing/2014/main" id="{4281D993-64FC-6ED0-1A25-1A195959595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57150</xdr:colOff>
      <xdr:row>167</xdr:row>
      <xdr:rowOff>57150</xdr:rowOff>
    </xdr:from>
    <xdr:to>
      <xdr:col>7</xdr:col>
      <xdr:colOff>584200</xdr:colOff>
      <xdr:row>179</xdr:row>
      <xdr:rowOff>165100</xdr:rowOff>
    </xdr:to>
    <xdr:graphicFrame macro="">
      <xdr:nvGraphicFramePr>
        <xdr:cNvPr id="8" name="Chart 7">
          <a:extLst>
            <a:ext uri="{FF2B5EF4-FFF2-40B4-BE49-F238E27FC236}">
              <a16:creationId xmlns:a16="http://schemas.microsoft.com/office/drawing/2014/main" id="{15B71E0D-19CA-E227-7B09-58229957915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8</xdr:col>
      <xdr:colOff>50800</xdr:colOff>
      <xdr:row>167</xdr:row>
      <xdr:rowOff>57150</xdr:rowOff>
    </xdr:from>
    <xdr:to>
      <xdr:col>13</xdr:col>
      <xdr:colOff>584200</xdr:colOff>
      <xdr:row>179</xdr:row>
      <xdr:rowOff>177800</xdr:rowOff>
    </xdr:to>
    <xdr:graphicFrame macro="">
      <xdr:nvGraphicFramePr>
        <xdr:cNvPr id="14" name="Chart 13">
          <a:extLst>
            <a:ext uri="{FF2B5EF4-FFF2-40B4-BE49-F238E27FC236}">
              <a16:creationId xmlns:a16="http://schemas.microsoft.com/office/drawing/2014/main" id="{51C61C20-33B4-2C9E-AC00-23BEDFD7BDA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361950</xdr:colOff>
      <xdr:row>0</xdr:row>
      <xdr:rowOff>39687</xdr:rowOff>
    </xdr:from>
    <xdr:to>
      <xdr:col>13</xdr:col>
      <xdr:colOff>13888</xdr:colOff>
      <xdr:row>4</xdr:row>
      <xdr:rowOff>204202</xdr:rowOff>
    </xdr:to>
    <xdr:pic>
      <xdr:nvPicPr>
        <xdr:cNvPr id="2" name="Imagen 4">
          <a:extLst>
            <a:ext uri="{FF2B5EF4-FFF2-40B4-BE49-F238E27FC236}">
              <a16:creationId xmlns:a16="http://schemas.microsoft.com/office/drawing/2014/main" id="{F974E442-ED07-47DE-B0D4-2A09938B158C}"/>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66831"/>
        <a:stretch/>
      </xdr:blipFill>
      <xdr:spPr>
        <a:xfrm>
          <a:off x="6457950" y="39687"/>
          <a:ext cx="1480738" cy="977315"/>
        </a:xfrm>
        <a:prstGeom prst="rect">
          <a:avLst/>
        </a:prstGeom>
      </xdr:spPr>
    </xdr:pic>
    <xdr:clientData/>
  </xdr:twoCellAnchor>
  <xdr:twoCellAnchor editAs="oneCell">
    <xdr:from>
      <xdr:col>0</xdr:col>
      <xdr:colOff>115094</xdr:colOff>
      <xdr:row>0</xdr:row>
      <xdr:rowOff>57150</xdr:rowOff>
    </xdr:from>
    <xdr:to>
      <xdr:col>1</xdr:col>
      <xdr:colOff>501650</xdr:colOff>
      <xdr:row>4</xdr:row>
      <xdr:rowOff>209391</xdr:rowOff>
    </xdr:to>
    <xdr:pic>
      <xdr:nvPicPr>
        <xdr:cNvPr id="3" name="Content Placeholder 5" descr="Logo&#10;&#10;Description automatically generated">
          <a:extLst>
            <a:ext uri="{FF2B5EF4-FFF2-40B4-BE49-F238E27FC236}">
              <a16:creationId xmlns:a16="http://schemas.microsoft.com/office/drawing/2014/main" id="{6B3D6BFF-A278-4902-AE0D-EEDD9B50C07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5094" y="57150"/>
          <a:ext cx="996156" cy="96504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9A0A8F-F38E-436D-B3C9-669C4C901275}">
  <sheetPr codeName="Sheet2">
    <pageSetUpPr fitToPage="1"/>
  </sheetPr>
  <dimension ref="A2:S58"/>
  <sheetViews>
    <sheetView showZeros="0" tabSelected="1" topLeftCell="A2" workbookViewId="0">
      <selection activeCell="L2" sqref="L2"/>
    </sheetView>
  </sheetViews>
  <sheetFormatPr baseColWidth="10" defaultColWidth="0" defaultRowHeight="13.8" zeroHeight="1" x14ac:dyDescent="0.25"/>
  <cols>
    <col min="1" max="2" width="2.6640625" style="40" customWidth="1"/>
    <col min="3" max="14" width="8.6640625" style="40" customWidth="1"/>
    <col min="15" max="15" width="2.6640625" style="40" customWidth="1"/>
    <col min="16" max="16" width="2.44140625" style="40" customWidth="1"/>
    <col min="17" max="19" width="0" style="40" hidden="1" customWidth="1"/>
    <col min="20" max="16384" width="8.6640625" style="40" hidden="1"/>
  </cols>
  <sheetData>
    <row r="2" spans="2:15" ht="25.5" customHeight="1" x14ac:dyDescent="0.3">
      <c r="B2" s="48"/>
      <c r="C2" s="49"/>
      <c r="D2" s="49"/>
      <c r="E2" s="214" t="s">
        <v>520</v>
      </c>
      <c r="F2" s="215"/>
      <c r="G2" s="215"/>
      <c r="H2" s="215"/>
      <c r="I2" s="215"/>
      <c r="J2" s="215"/>
      <c r="K2" s="215"/>
      <c r="L2" s="576"/>
      <c r="M2" s="49"/>
      <c r="N2" s="49"/>
      <c r="O2" s="50"/>
    </row>
    <row r="3" spans="2:15" x14ac:dyDescent="0.25">
      <c r="B3" s="51"/>
      <c r="C3" s="20"/>
      <c r="D3" s="20"/>
      <c r="E3" s="20"/>
      <c r="F3" s="20"/>
      <c r="G3" s="20"/>
      <c r="H3" s="20"/>
      <c r="I3" s="20"/>
      <c r="J3" s="20"/>
      <c r="K3" s="20"/>
      <c r="L3" s="20"/>
      <c r="M3" s="20"/>
      <c r="N3" s="20"/>
      <c r="O3" s="52"/>
    </row>
    <row r="4" spans="2:15" ht="15.6" x14ac:dyDescent="0.3">
      <c r="B4" s="51"/>
      <c r="C4" s="20"/>
      <c r="D4" s="20"/>
      <c r="E4" s="216" t="s">
        <v>471</v>
      </c>
      <c r="F4" s="217"/>
      <c r="G4" s="217"/>
      <c r="H4" s="217"/>
      <c r="I4" s="217"/>
      <c r="J4" s="217"/>
      <c r="K4" s="217"/>
      <c r="L4" s="20"/>
      <c r="M4" s="20"/>
      <c r="N4" s="20"/>
      <c r="O4" s="52"/>
    </row>
    <row r="5" spans="2:15" x14ac:dyDescent="0.25">
      <c r="B5" s="51"/>
      <c r="C5" s="20"/>
      <c r="D5" s="20"/>
      <c r="E5" s="24"/>
      <c r="F5" s="25"/>
      <c r="G5" s="25"/>
      <c r="H5" s="25"/>
      <c r="I5" s="25"/>
      <c r="J5" s="25"/>
      <c r="K5" s="25"/>
      <c r="L5" s="20"/>
      <c r="M5" s="20"/>
      <c r="N5" s="20"/>
      <c r="O5" s="52"/>
    </row>
    <row r="6" spans="2:15" ht="23.4" customHeight="1" x14ac:dyDescent="0.25">
      <c r="B6" s="53"/>
      <c r="C6" s="54"/>
      <c r="D6" s="54"/>
      <c r="E6" s="218" t="s">
        <v>496</v>
      </c>
      <c r="F6" s="218"/>
      <c r="G6" s="218"/>
      <c r="H6" s="218"/>
      <c r="I6" s="218"/>
      <c r="J6" s="218"/>
      <c r="K6" s="218"/>
      <c r="L6" s="54"/>
      <c r="M6" s="54"/>
      <c r="N6" s="54"/>
      <c r="O6" s="55"/>
    </row>
    <row r="7" spans="2:15" ht="14.4" thickBot="1" x14ac:dyDescent="0.3"/>
    <row r="8" spans="2:15" x14ac:dyDescent="0.25">
      <c r="B8" s="34"/>
      <c r="C8" s="35"/>
      <c r="D8" s="35"/>
      <c r="E8" s="35"/>
      <c r="F8" s="35"/>
      <c r="G8" s="35"/>
      <c r="H8" s="35"/>
      <c r="I8" s="35"/>
      <c r="J8" s="35"/>
      <c r="K8" s="35"/>
      <c r="L8" s="35"/>
      <c r="M8" s="35"/>
      <c r="N8" s="35"/>
      <c r="O8" s="36"/>
    </row>
    <row r="9" spans="2:15" x14ac:dyDescent="0.25">
      <c r="B9" s="37"/>
      <c r="C9" s="219" t="s">
        <v>117</v>
      </c>
      <c r="D9" s="219"/>
      <c r="E9" s="220" t="s">
        <v>440</v>
      </c>
      <c r="F9" s="220"/>
      <c r="G9" s="220"/>
      <c r="H9" s="220"/>
      <c r="I9" s="220"/>
      <c r="J9" s="220"/>
      <c r="K9" s="220"/>
      <c r="L9" s="220"/>
      <c r="M9" s="220"/>
      <c r="N9" s="220"/>
      <c r="O9" s="38"/>
    </row>
    <row r="10" spans="2:15" x14ac:dyDescent="0.25">
      <c r="B10" s="37"/>
      <c r="C10" s="219"/>
      <c r="D10" s="219"/>
      <c r="E10" s="220"/>
      <c r="F10" s="220"/>
      <c r="G10" s="220"/>
      <c r="H10" s="220"/>
      <c r="I10" s="220"/>
      <c r="J10" s="220"/>
      <c r="K10" s="220"/>
      <c r="L10" s="220"/>
      <c r="M10" s="220"/>
      <c r="N10" s="220"/>
      <c r="O10" s="38"/>
    </row>
    <row r="11" spans="2:15" x14ac:dyDescent="0.25">
      <c r="B11" s="37"/>
      <c r="C11" s="219"/>
      <c r="D11" s="219"/>
      <c r="E11" s="220"/>
      <c r="F11" s="220"/>
      <c r="G11" s="220"/>
      <c r="H11" s="220"/>
      <c r="I11" s="220"/>
      <c r="J11" s="220"/>
      <c r="K11" s="220"/>
      <c r="L11" s="220"/>
      <c r="M11" s="220"/>
      <c r="N11" s="220"/>
      <c r="O11" s="38"/>
    </row>
    <row r="12" spans="2:15" ht="17.399999999999999" x14ac:dyDescent="0.25">
      <c r="B12" s="39"/>
      <c r="C12" s="219"/>
      <c r="D12" s="219"/>
      <c r="E12" s="220"/>
      <c r="F12" s="220"/>
      <c r="G12" s="220"/>
      <c r="H12" s="220"/>
      <c r="I12" s="220"/>
      <c r="J12" s="220"/>
      <c r="K12" s="220"/>
      <c r="L12" s="220"/>
      <c r="M12" s="220"/>
      <c r="N12" s="220"/>
      <c r="O12" s="38"/>
    </row>
    <row r="13" spans="2:15" x14ac:dyDescent="0.25">
      <c r="B13" s="37"/>
      <c r="O13" s="41"/>
    </row>
    <row r="14" spans="2:15" ht="14.25" customHeight="1" x14ac:dyDescent="0.25">
      <c r="B14" s="37"/>
      <c r="C14" s="219" t="s">
        <v>118</v>
      </c>
      <c r="D14" s="219"/>
      <c r="E14" s="221" t="s">
        <v>493</v>
      </c>
      <c r="F14" s="222"/>
      <c r="G14" s="222"/>
      <c r="H14" s="222"/>
      <c r="I14" s="222"/>
      <c r="J14" s="222"/>
      <c r="K14" s="222"/>
      <c r="L14" s="222"/>
      <c r="M14" s="222"/>
      <c r="N14" s="223"/>
      <c r="O14" s="42"/>
    </row>
    <row r="15" spans="2:15" ht="17.399999999999999" x14ac:dyDescent="0.25">
      <c r="B15" s="43"/>
      <c r="C15" s="219"/>
      <c r="D15" s="219"/>
      <c r="E15" s="224"/>
      <c r="F15" s="225"/>
      <c r="G15" s="225"/>
      <c r="H15" s="225"/>
      <c r="I15" s="225"/>
      <c r="J15" s="225"/>
      <c r="K15" s="225"/>
      <c r="L15" s="225"/>
      <c r="M15" s="225"/>
      <c r="N15" s="226"/>
      <c r="O15" s="42"/>
    </row>
    <row r="16" spans="2:15" ht="18" thickBot="1" x14ac:dyDescent="0.3">
      <c r="B16" s="44"/>
      <c r="C16" s="45"/>
      <c r="D16" s="45"/>
      <c r="E16" s="46"/>
      <c r="F16" s="46"/>
      <c r="G16" s="46"/>
      <c r="H16" s="46"/>
      <c r="I16" s="46"/>
      <c r="J16" s="46"/>
      <c r="K16" s="46"/>
      <c r="L16" s="46"/>
      <c r="M16" s="46"/>
      <c r="N16" s="46"/>
      <c r="O16" s="47"/>
    </row>
    <row r="17" spans="2:15" ht="18" thickBot="1" x14ac:dyDescent="0.3">
      <c r="B17" s="79"/>
      <c r="C17" s="97"/>
      <c r="D17" s="97"/>
      <c r="E17" s="80"/>
      <c r="F17" s="80"/>
      <c r="G17" s="80"/>
      <c r="H17" s="80"/>
      <c r="I17" s="80"/>
      <c r="J17" s="80"/>
      <c r="K17" s="80"/>
      <c r="L17" s="80"/>
      <c r="M17" s="80"/>
      <c r="N17" s="80"/>
      <c r="O17" s="81"/>
    </row>
    <row r="18" spans="2:15" x14ac:dyDescent="0.25">
      <c r="B18" s="61"/>
      <c r="C18" s="62"/>
      <c r="D18" s="62"/>
      <c r="E18" s="62"/>
      <c r="F18" s="62"/>
      <c r="G18" s="62"/>
      <c r="H18" s="62"/>
      <c r="I18" s="62"/>
      <c r="J18" s="62"/>
      <c r="K18" s="62"/>
      <c r="L18" s="62"/>
      <c r="M18" s="62"/>
      <c r="N18" s="62"/>
      <c r="O18" s="63"/>
    </row>
    <row r="19" spans="2:15" x14ac:dyDescent="0.25">
      <c r="B19" s="56"/>
      <c r="C19" s="227" t="s">
        <v>280</v>
      </c>
      <c r="D19" s="227"/>
      <c r="E19" s="227"/>
      <c r="F19" s="246"/>
      <c r="G19" s="247"/>
      <c r="H19" s="248"/>
      <c r="I19" s="248"/>
      <c r="J19" s="248"/>
      <c r="K19" s="248"/>
      <c r="L19" s="248"/>
      <c r="M19" s="248"/>
      <c r="N19" s="248"/>
      <c r="O19" s="64"/>
    </row>
    <row r="20" spans="2:15" x14ac:dyDescent="0.25">
      <c r="B20" s="56"/>
      <c r="O20" s="57"/>
    </row>
    <row r="21" spans="2:15" x14ac:dyDescent="0.25">
      <c r="B21" s="56"/>
      <c r="C21" s="40" t="s">
        <v>120</v>
      </c>
      <c r="G21" s="247"/>
      <c r="H21" s="248"/>
      <c r="I21" s="248"/>
      <c r="J21" s="248"/>
      <c r="K21" s="248"/>
      <c r="L21" s="248"/>
      <c r="M21" s="248"/>
      <c r="N21" s="249"/>
      <c r="O21" s="57"/>
    </row>
    <row r="22" spans="2:15" x14ac:dyDescent="0.25">
      <c r="B22" s="65"/>
      <c r="F22" s="66"/>
      <c r="G22" s="66"/>
      <c r="H22" s="66"/>
      <c r="I22" s="66"/>
      <c r="J22" s="66"/>
      <c r="K22" s="66"/>
      <c r="L22" s="66"/>
      <c r="M22" s="66"/>
      <c r="N22" s="66"/>
      <c r="O22" s="57"/>
    </row>
    <row r="23" spans="2:15" x14ac:dyDescent="0.25">
      <c r="B23" s="56"/>
      <c r="C23" s="227" t="s">
        <v>121</v>
      </c>
      <c r="D23" s="227"/>
      <c r="E23" s="227"/>
      <c r="F23" s="227"/>
      <c r="G23" s="247"/>
      <c r="H23" s="248"/>
      <c r="I23" s="248"/>
      <c r="J23" s="248"/>
      <c r="K23" s="248"/>
      <c r="L23" s="248"/>
      <c r="M23" s="248"/>
      <c r="N23" s="249"/>
      <c r="O23" s="57"/>
    </row>
    <row r="24" spans="2:15" x14ac:dyDescent="0.25">
      <c r="B24" s="56"/>
      <c r="O24" s="57"/>
    </row>
    <row r="25" spans="2:15" x14ac:dyDescent="0.25">
      <c r="B25" s="56"/>
      <c r="C25" s="227" t="s">
        <v>122</v>
      </c>
      <c r="D25" s="227"/>
      <c r="E25" s="227"/>
      <c r="F25" s="227"/>
      <c r="G25" s="247"/>
      <c r="H25" s="248"/>
      <c r="I25" s="248"/>
      <c r="J25" s="248"/>
      <c r="K25" s="248"/>
      <c r="L25" s="248"/>
      <c r="M25" s="248"/>
      <c r="N25" s="248"/>
      <c r="O25" s="67"/>
    </row>
    <row r="26" spans="2:15" x14ac:dyDescent="0.25">
      <c r="B26" s="56"/>
      <c r="O26" s="57"/>
    </row>
    <row r="27" spans="2:15" x14ac:dyDescent="0.25">
      <c r="B27" s="56"/>
      <c r="C27" s="227" t="s">
        <v>197</v>
      </c>
      <c r="D27" s="227"/>
      <c r="E27" s="227"/>
      <c r="F27" s="227"/>
      <c r="G27" s="227"/>
      <c r="H27" s="227"/>
      <c r="O27" s="57"/>
    </row>
    <row r="28" spans="2:15" x14ac:dyDescent="0.25">
      <c r="B28" s="56"/>
      <c r="O28" s="57"/>
    </row>
    <row r="29" spans="2:15" x14ac:dyDescent="0.25">
      <c r="B29" s="56"/>
      <c r="C29" s="228"/>
      <c r="D29" s="229"/>
      <c r="E29" s="229"/>
      <c r="F29" s="229"/>
      <c r="G29" s="229"/>
      <c r="H29" s="229"/>
      <c r="I29" s="229"/>
      <c r="J29" s="229"/>
      <c r="K29" s="229"/>
      <c r="L29" s="229"/>
      <c r="M29" s="229"/>
      <c r="N29" s="230"/>
      <c r="O29" s="57"/>
    </row>
    <row r="30" spans="2:15" x14ac:dyDescent="0.25">
      <c r="B30" s="56"/>
      <c r="C30" s="231"/>
      <c r="D30" s="232"/>
      <c r="E30" s="232"/>
      <c r="F30" s="232"/>
      <c r="G30" s="232"/>
      <c r="H30" s="232"/>
      <c r="I30" s="232"/>
      <c r="J30" s="232"/>
      <c r="K30" s="232"/>
      <c r="L30" s="232"/>
      <c r="M30" s="232"/>
      <c r="N30" s="233"/>
      <c r="O30" s="57"/>
    </row>
    <row r="31" spans="2:15" x14ac:dyDescent="0.25">
      <c r="B31" s="56"/>
      <c r="C31" s="231"/>
      <c r="D31" s="232"/>
      <c r="E31" s="232"/>
      <c r="F31" s="232"/>
      <c r="G31" s="232"/>
      <c r="H31" s="232"/>
      <c r="I31" s="232"/>
      <c r="J31" s="232"/>
      <c r="K31" s="232"/>
      <c r="L31" s="232"/>
      <c r="M31" s="232"/>
      <c r="N31" s="233"/>
      <c r="O31" s="57"/>
    </row>
    <row r="32" spans="2:15" x14ac:dyDescent="0.25">
      <c r="B32" s="56"/>
      <c r="C32" s="231"/>
      <c r="D32" s="232"/>
      <c r="E32" s="232"/>
      <c r="F32" s="232"/>
      <c r="G32" s="232"/>
      <c r="H32" s="232"/>
      <c r="I32" s="232"/>
      <c r="J32" s="232"/>
      <c r="K32" s="232"/>
      <c r="L32" s="232"/>
      <c r="M32" s="232"/>
      <c r="N32" s="233"/>
      <c r="O32" s="57"/>
    </row>
    <row r="33" spans="2:15" x14ac:dyDescent="0.25">
      <c r="B33" s="56"/>
      <c r="C33" s="231"/>
      <c r="D33" s="232"/>
      <c r="E33" s="232"/>
      <c r="F33" s="232"/>
      <c r="G33" s="232"/>
      <c r="H33" s="232"/>
      <c r="I33" s="232"/>
      <c r="J33" s="232"/>
      <c r="K33" s="232"/>
      <c r="L33" s="232"/>
      <c r="M33" s="232"/>
      <c r="N33" s="233"/>
      <c r="O33" s="57"/>
    </row>
    <row r="34" spans="2:15" x14ac:dyDescent="0.25">
      <c r="B34" s="56"/>
      <c r="C34" s="231"/>
      <c r="D34" s="232"/>
      <c r="E34" s="232"/>
      <c r="F34" s="232"/>
      <c r="G34" s="232"/>
      <c r="H34" s="232"/>
      <c r="I34" s="232"/>
      <c r="J34" s="232"/>
      <c r="K34" s="232"/>
      <c r="L34" s="232"/>
      <c r="M34" s="232"/>
      <c r="N34" s="233"/>
      <c r="O34" s="57"/>
    </row>
    <row r="35" spans="2:15" x14ac:dyDescent="0.25">
      <c r="B35" s="56"/>
      <c r="C35" s="234"/>
      <c r="D35" s="235"/>
      <c r="E35" s="235"/>
      <c r="F35" s="235"/>
      <c r="G35" s="235"/>
      <c r="H35" s="235"/>
      <c r="I35" s="235"/>
      <c r="J35" s="235"/>
      <c r="K35" s="235"/>
      <c r="L35" s="235"/>
      <c r="M35" s="235"/>
      <c r="N35" s="236"/>
      <c r="O35" s="57"/>
    </row>
    <row r="36" spans="2:15" x14ac:dyDescent="0.25">
      <c r="B36" s="56"/>
      <c r="O36" s="57"/>
    </row>
    <row r="37" spans="2:15" x14ac:dyDescent="0.25">
      <c r="B37" s="56"/>
      <c r="C37" s="227" t="s">
        <v>119</v>
      </c>
      <c r="D37" s="227"/>
      <c r="E37" s="227"/>
      <c r="O37" s="57"/>
    </row>
    <row r="38" spans="2:15" x14ac:dyDescent="0.25">
      <c r="B38" s="56"/>
      <c r="O38" s="57"/>
    </row>
    <row r="39" spans="2:15" ht="14.85" customHeight="1" x14ac:dyDescent="0.25">
      <c r="B39" s="56"/>
      <c r="C39" s="237" t="s">
        <v>494</v>
      </c>
      <c r="D39" s="238"/>
      <c r="E39" s="238"/>
      <c r="F39" s="238"/>
      <c r="G39" s="238"/>
      <c r="H39" s="238"/>
      <c r="I39" s="238"/>
      <c r="J39" s="238"/>
      <c r="K39" s="238"/>
      <c r="L39" s="238"/>
      <c r="M39" s="238"/>
      <c r="N39" s="239"/>
      <c r="O39" s="57"/>
    </row>
    <row r="40" spans="2:15" x14ac:dyDescent="0.25">
      <c r="B40" s="56"/>
      <c r="C40" s="240"/>
      <c r="D40" s="241"/>
      <c r="E40" s="241"/>
      <c r="F40" s="241"/>
      <c r="G40" s="241"/>
      <c r="H40" s="241"/>
      <c r="I40" s="241"/>
      <c r="J40" s="241"/>
      <c r="K40" s="241"/>
      <c r="L40" s="241"/>
      <c r="M40" s="241"/>
      <c r="N40" s="242"/>
      <c r="O40" s="57"/>
    </row>
    <row r="41" spans="2:15" x14ac:dyDescent="0.25">
      <c r="B41" s="56"/>
      <c r="C41" s="240"/>
      <c r="D41" s="241"/>
      <c r="E41" s="241"/>
      <c r="F41" s="241"/>
      <c r="G41" s="241"/>
      <c r="H41" s="241"/>
      <c r="I41" s="241"/>
      <c r="J41" s="241"/>
      <c r="K41" s="241"/>
      <c r="L41" s="241"/>
      <c r="M41" s="241"/>
      <c r="N41" s="242"/>
      <c r="O41" s="57"/>
    </row>
    <row r="42" spans="2:15" x14ac:dyDescent="0.25">
      <c r="B42" s="56"/>
      <c r="C42" s="240"/>
      <c r="D42" s="241"/>
      <c r="E42" s="241"/>
      <c r="F42" s="241"/>
      <c r="G42" s="241"/>
      <c r="H42" s="241"/>
      <c r="I42" s="241"/>
      <c r="J42" s="241"/>
      <c r="K42" s="241"/>
      <c r="L42" s="241"/>
      <c r="M42" s="241"/>
      <c r="N42" s="242"/>
      <c r="O42" s="57"/>
    </row>
    <row r="43" spans="2:15" x14ac:dyDescent="0.25">
      <c r="B43" s="56"/>
      <c r="C43" s="240"/>
      <c r="D43" s="241"/>
      <c r="E43" s="241"/>
      <c r="F43" s="241"/>
      <c r="G43" s="241"/>
      <c r="H43" s="241"/>
      <c r="I43" s="241"/>
      <c r="J43" s="241"/>
      <c r="K43" s="241"/>
      <c r="L43" s="241"/>
      <c r="M43" s="241"/>
      <c r="N43" s="242"/>
      <c r="O43" s="57"/>
    </row>
    <row r="44" spans="2:15" x14ac:dyDescent="0.25">
      <c r="B44" s="56"/>
      <c r="C44" s="243"/>
      <c r="D44" s="244"/>
      <c r="E44" s="244"/>
      <c r="F44" s="244"/>
      <c r="G44" s="244"/>
      <c r="H44" s="244"/>
      <c r="I44" s="244"/>
      <c r="J44" s="244"/>
      <c r="K44" s="244"/>
      <c r="L44" s="244"/>
      <c r="M44" s="244"/>
      <c r="N44" s="245"/>
      <c r="O44" s="57"/>
    </row>
    <row r="45" spans="2:15" ht="14.4" thickBot="1" x14ac:dyDescent="0.3">
      <c r="B45" s="58"/>
      <c r="C45" s="59"/>
      <c r="D45" s="59"/>
      <c r="E45" s="59"/>
      <c r="F45" s="59"/>
      <c r="G45" s="59"/>
      <c r="H45" s="59"/>
      <c r="I45" s="59"/>
      <c r="J45" s="59"/>
      <c r="K45" s="59"/>
      <c r="L45" s="59"/>
      <c r="M45" s="59"/>
      <c r="N45" s="59"/>
      <c r="O45" s="60"/>
    </row>
    <row r="46" spans="2:15" ht="15" customHeight="1" x14ac:dyDescent="0.25">
      <c r="B46" s="79"/>
      <c r="M46" s="80"/>
      <c r="N46" s="80"/>
      <c r="O46" s="81"/>
    </row>
    <row r="51" spans="4:8" ht="14.4" hidden="1" x14ac:dyDescent="0.3">
      <c r="D51" s="82"/>
      <c r="E51" s="82"/>
      <c r="F51" s="82"/>
      <c r="G51" s="82"/>
      <c r="H51" s="82"/>
    </row>
    <row r="52" spans="4:8" hidden="1" x14ac:dyDescent="0.25">
      <c r="D52" s="83"/>
    </row>
    <row r="53" spans="4:8" hidden="1" x14ac:dyDescent="0.25">
      <c r="D53" s="83"/>
    </row>
    <row r="54" spans="4:8" hidden="1" x14ac:dyDescent="0.25">
      <c r="D54" s="83"/>
    </row>
    <row r="55" spans="4:8" hidden="1" x14ac:dyDescent="0.25">
      <c r="D55" s="83"/>
    </row>
    <row r="56" spans="4:8" ht="14.4" hidden="1" x14ac:dyDescent="0.25">
      <c r="D56" s="84"/>
      <c r="E56" s="84"/>
      <c r="F56" s="84"/>
      <c r="G56" s="84"/>
      <c r="H56" s="84"/>
    </row>
    <row r="57" spans="4:8" ht="14.4" hidden="1" x14ac:dyDescent="0.25">
      <c r="D57" s="84"/>
    </row>
    <row r="58" spans="4:8" ht="14.4" hidden="1" x14ac:dyDescent="0.25">
      <c r="D58" s="84"/>
      <c r="E58" s="84"/>
      <c r="F58" s="84"/>
      <c r="G58" s="84"/>
      <c r="H58" s="84"/>
    </row>
  </sheetData>
  <sheetProtection selectLockedCells="1"/>
  <mergeCells count="18">
    <mergeCell ref="C39:N44"/>
    <mergeCell ref="C19:F19"/>
    <mergeCell ref="G19:N19"/>
    <mergeCell ref="G21:N21"/>
    <mergeCell ref="C23:F23"/>
    <mergeCell ref="G23:N23"/>
    <mergeCell ref="C25:F25"/>
    <mergeCell ref="G25:N25"/>
    <mergeCell ref="C14:D15"/>
    <mergeCell ref="E14:N15"/>
    <mergeCell ref="C27:H27"/>
    <mergeCell ref="C29:N35"/>
    <mergeCell ref="C37:E37"/>
    <mergeCell ref="E2:K2"/>
    <mergeCell ref="E4:K4"/>
    <mergeCell ref="E6:K6"/>
    <mergeCell ref="C9:D12"/>
    <mergeCell ref="E9:N12"/>
  </mergeCells>
  <pageMargins left="0.7" right="0.7" top="0.75" bottom="0.75" header="0.3" footer="0.3"/>
  <pageSetup paperSize="9" scale="77" fitToHeight="0"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C20EB-AF4F-47F0-B6FB-65F3EDB23522}">
  <sheetPr codeName="Sheet3">
    <pageSetUpPr fitToPage="1"/>
  </sheetPr>
  <dimension ref="A1:X121"/>
  <sheetViews>
    <sheetView showZeros="0" workbookViewId="0">
      <selection activeCell="E3" sqref="E3"/>
    </sheetView>
  </sheetViews>
  <sheetFormatPr baseColWidth="10" defaultColWidth="0" defaultRowHeight="13.8" zeroHeight="1" x14ac:dyDescent="0.25"/>
  <cols>
    <col min="1" max="2" width="2.6640625" style="18" customWidth="1"/>
    <col min="3" max="17" width="9.109375" style="18" customWidth="1"/>
    <col min="18" max="18" width="2.6640625" style="18" customWidth="1"/>
    <col min="19" max="19" width="2.88671875" style="18" customWidth="1"/>
    <col min="20" max="24" width="0" style="18" hidden="1" customWidth="1"/>
    <col min="25" max="16384" width="8.6640625" style="18" hidden="1"/>
  </cols>
  <sheetData>
    <row r="1" spans="1:19" x14ac:dyDescent="0.25">
      <c r="A1" s="40"/>
      <c r="B1" s="40"/>
      <c r="C1" s="40"/>
      <c r="D1" s="40"/>
      <c r="E1" s="40"/>
      <c r="F1" s="40"/>
      <c r="G1" s="40"/>
      <c r="H1" s="40"/>
      <c r="I1" s="40"/>
      <c r="J1" s="40"/>
      <c r="K1" s="40"/>
      <c r="L1" s="40"/>
      <c r="M1" s="40"/>
      <c r="N1" s="40"/>
      <c r="O1" s="40"/>
      <c r="P1" s="40"/>
      <c r="Q1" s="40"/>
      <c r="R1" s="40"/>
      <c r="S1" s="40"/>
    </row>
    <row r="2" spans="1:19" ht="25.5" customHeight="1" x14ac:dyDescent="0.3">
      <c r="A2" s="40"/>
      <c r="B2" s="48"/>
      <c r="C2" s="49"/>
      <c r="D2" s="49"/>
      <c r="E2" s="214" t="s">
        <v>520</v>
      </c>
      <c r="F2" s="215"/>
      <c r="G2" s="215"/>
      <c r="H2" s="215"/>
      <c r="I2" s="215"/>
      <c r="J2" s="215"/>
      <c r="K2" s="215"/>
      <c r="L2" s="215"/>
      <c r="M2" s="215"/>
      <c r="N2" s="215"/>
      <c r="O2" s="49"/>
      <c r="P2" s="49"/>
      <c r="Q2" s="49"/>
      <c r="R2" s="50"/>
      <c r="S2" s="40"/>
    </row>
    <row r="3" spans="1:19" x14ac:dyDescent="0.25">
      <c r="A3" s="40"/>
      <c r="B3" s="51"/>
      <c r="C3" s="20"/>
      <c r="D3" s="20"/>
      <c r="E3" s="20"/>
      <c r="F3" s="20"/>
      <c r="G3" s="20"/>
      <c r="H3" s="20"/>
      <c r="I3" s="20"/>
      <c r="J3" s="20"/>
      <c r="K3" s="20"/>
      <c r="L3" s="20"/>
      <c r="M3" s="20"/>
      <c r="N3" s="20"/>
      <c r="O3" s="20"/>
      <c r="P3" s="20"/>
      <c r="Q3" s="20"/>
      <c r="R3" s="52"/>
      <c r="S3" s="40"/>
    </row>
    <row r="4" spans="1:19" ht="15.6" x14ac:dyDescent="0.3">
      <c r="A4" s="40"/>
      <c r="B4" s="51"/>
      <c r="C4" s="20"/>
      <c r="D4" s="20"/>
      <c r="E4" s="216" t="s">
        <v>471</v>
      </c>
      <c r="F4" s="217"/>
      <c r="G4" s="217"/>
      <c r="H4" s="217"/>
      <c r="I4" s="217"/>
      <c r="J4" s="217"/>
      <c r="K4" s="217"/>
      <c r="L4" s="217"/>
      <c r="M4" s="217"/>
      <c r="N4" s="217"/>
      <c r="O4" s="20"/>
      <c r="P4" s="20"/>
      <c r="Q4" s="20"/>
      <c r="R4" s="52"/>
      <c r="S4" s="40"/>
    </row>
    <row r="5" spans="1:19" x14ac:dyDescent="0.25">
      <c r="A5" s="40"/>
      <c r="B5" s="51"/>
      <c r="C5" s="20"/>
      <c r="D5" s="20"/>
      <c r="E5" s="24"/>
      <c r="F5" s="25"/>
      <c r="G5" s="25"/>
      <c r="H5" s="25"/>
      <c r="I5" s="25"/>
      <c r="J5" s="25"/>
      <c r="K5" s="25"/>
      <c r="L5" s="25"/>
      <c r="M5" s="25"/>
      <c r="N5" s="25"/>
      <c r="O5" s="20"/>
      <c r="P5" s="20"/>
      <c r="Q5" s="20"/>
      <c r="R5" s="52"/>
      <c r="S5" s="40"/>
    </row>
    <row r="6" spans="1:19" ht="23.4" customHeight="1" x14ac:dyDescent="0.25">
      <c r="A6" s="40"/>
      <c r="B6" s="53"/>
      <c r="C6" s="54"/>
      <c r="D6" s="54"/>
      <c r="E6" s="218" t="s">
        <v>496</v>
      </c>
      <c r="F6" s="218"/>
      <c r="G6" s="218"/>
      <c r="H6" s="218"/>
      <c r="I6" s="218"/>
      <c r="J6" s="218"/>
      <c r="K6" s="218"/>
      <c r="L6" s="218"/>
      <c r="M6" s="218"/>
      <c r="N6" s="218"/>
      <c r="O6" s="54"/>
      <c r="P6" s="54"/>
      <c r="Q6" s="54"/>
      <c r="R6" s="55"/>
      <c r="S6" s="40"/>
    </row>
    <row r="7" spans="1:19" ht="14.4" thickBot="1" x14ac:dyDescent="0.3">
      <c r="A7" s="40"/>
      <c r="B7" s="40"/>
      <c r="C7" s="40"/>
      <c r="D7" s="40"/>
      <c r="E7" s="40"/>
      <c r="F7" s="40"/>
      <c r="G7" s="40"/>
      <c r="H7" s="40"/>
      <c r="I7" s="40"/>
      <c r="J7" s="40"/>
      <c r="K7" s="40"/>
      <c r="L7" s="40"/>
      <c r="M7" s="40"/>
      <c r="N7" s="40"/>
      <c r="O7" s="40"/>
      <c r="P7" s="40"/>
      <c r="Q7" s="40"/>
      <c r="R7" s="40"/>
      <c r="S7" s="40"/>
    </row>
    <row r="8" spans="1:19" ht="15" customHeight="1" x14ac:dyDescent="0.25">
      <c r="A8" s="40"/>
      <c r="B8" s="112"/>
      <c r="C8" s="35"/>
      <c r="D8" s="35"/>
      <c r="E8" s="35"/>
      <c r="F8" s="35"/>
      <c r="G8" s="35"/>
      <c r="H8" s="35"/>
      <c r="I8" s="35"/>
      <c r="J8" s="35"/>
      <c r="K8" s="35"/>
      <c r="L8" s="35"/>
      <c r="M8" s="35"/>
      <c r="N8" s="35"/>
      <c r="O8" s="35"/>
      <c r="P8" s="113"/>
      <c r="Q8" s="113"/>
      <c r="R8" s="114"/>
      <c r="S8" s="40"/>
    </row>
    <row r="9" spans="1:19" ht="15.75" customHeight="1" x14ac:dyDescent="0.3">
      <c r="A9" s="40"/>
      <c r="B9" s="37"/>
      <c r="C9" s="271" t="s">
        <v>127</v>
      </c>
      <c r="D9" s="271"/>
      <c r="E9" s="271"/>
      <c r="F9" s="271"/>
      <c r="G9" s="271"/>
      <c r="H9" s="271"/>
      <c r="I9" s="271"/>
      <c r="J9" s="271"/>
      <c r="K9" s="271"/>
      <c r="L9" s="271"/>
      <c r="M9" s="271"/>
      <c r="N9" s="271"/>
      <c r="O9" s="271"/>
      <c r="P9" s="271"/>
      <c r="Q9" s="271"/>
      <c r="R9" s="70"/>
      <c r="S9" s="40"/>
    </row>
    <row r="10" spans="1:19" ht="14.4" customHeight="1" x14ac:dyDescent="0.3">
      <c r="A10" s="40"/>
      <c r="B10" s="115"/>
      <c r="C10" s="110"/>
      <c r="D10" s="110"/>
      <c r="E10" s="110"/>
      <c r="F10" s="110"/>
      <c r="G10" s="110"/>
      <c r="H10" s="110"/>
      <c r="I10" s="110"/>
      <c r="J10" s="110"/>
      <c r="K10" s="110"/>
      <c r="L10" s="110"/>
      <c r="M10" s="110"/>
      <c r="N10" s="110"/>
      <c r="O10" s="110"/>
      <c r="P10" s="110"/>
      <c r="Q10" s="110"/>
      <c r="R10" s="111"/>
      <c r="S10" s="40"/>
    </row>
    <row r="11" spans="1:19" ht="14.4" customHeight="1" x14ac:dyDescent="0.35">
      <c r="A11" s="40"/>
      <c r="B11" s="115"/>
      <c r="C11" s="282" t="s">
        <v>11</v>
      </c>
      <c r="D11" s="282"/>
      <c r="E11" s="282"/>
      <c r="F11" s="282"/>
      <c r="G11" s="282"/>
      <c r="H11" s="278" t="s">
        <v>12</v>
      </c>
      <c r="I11" s="279"/>
      <c r="J11" s="137"/>
      <c r="K11" s="282" t="s">
        <v>11</v>
      </c>
      <c r="L11" s="282"/>
      <c r="M11" s="282"/>
      <c r="N11" s="282"/>
      <c r="O11" s="280"/>
      <c r="P11" s="288" t="s">
        <v>12</v>
      </c>
      <c r="Q11" s="288"/>
      <c r="R11" s="111"/>
      <c r="S11" s="40"/>
    </row>
    <row r="12" spans="1:19" ht="14.4" customHeight="1" x14ac:dyDescent="0.3">
      <c r="A12" s="40"/>
      <c r="B12" s="115"/>
      <c r="C12" s="266" t="s">
        <v>237</v>
      </c>
      <c r="D12" s="266"/>
      <c r="E12" s="266"/>
      <c r="F12" s="266"/>
      <c r="G12" s="266"/>
      <c r="H12" s="267"/>
      <c r="I12" s="268"/>
      <c r="J12" s="110"/>
      <c r="K12" s="263" t="s">
        <v>231</v>
      </c>
      <c r="L12" s="264"/>
      <c r="M12" s="264"/>
      <c r="N12" s="264"/>
      <c r="O12" s="264"/>
      <c r="P12" s="261"/>
      <c r="Q12" s="261"/>
      <c r="R12" s="111"/>
      <c r="S12" s="40"/>
    </row>
    <row r="13" spans="1:19" ht="14.4" customHeight="1" x14ac:dyDescent="0.3">
      <c r="A13" s="40"/>
      <c r="B13" s="115"/>
      <c r="C13" s="266" t="s">
        <v>130</v>
      </c>
      <c r="D13" s="266"/>
      <c r="E13" s="266"/>
      <c r="F13" s="266"/>
      <c r="G13" s="266"/>
      <c r="H13" s="269"/>
      <c r="I13" s="270"/>
      <c r="J13" s="110"/>
      <c r="K13" s="284" t="s">
        <v>406</v>
      </c>
      <c r="L13" s="285"/>
      <c r="M13" s="285"/>
      <c r="N13" s="285"/>
      <c r="O13" s="291"/>
      <c r="P13" s="261"/>
      <c r="Q13" s="261"/>
      <c r="R13" s="111"/>
      <c r="S13" s="40"/>
    </row>
    <row r="14" spans="1:19" ht="14.4" customHeight="1" x14ac:dyDescent="0.3">
      <c r="A14" s="40"/>
      <c r="B14" s="115"/>
      <c r="C14" s="263" t="s">
        <v>126</v>
      </c>
      <c r="D14" s="264"/>
      <c r="E14" s="264"/>
      <c r="F14" s="264"/>
      <c r="G14" s="265"/>
      <c r="H14" s="269"/>
      <c r="I14" s="270"/>
      <c r="J14" s="110"/>
      <c r="K14" s="284" t="s">
        <v>206</v>
      </c>
      <c r="L14" s="285"/>
      <c r="M14" s="285"/>
      <c r="N14" s="285"/>
      <c r="O14" s="285"/>
      <c r="P14" s="286"/>
      <c r="Q14" s="286"/>
      <c r="R14" s="111"/>
      <c r="S14" s="40"/>
    </row>
    <row r="15" spans="1:19" ht="14.4" customHeight="1" x14ac:dyDescent="0.3">
      <c r="A15" s="40"/>
      <c r="B15" s="115"/>
      <c r="C15" s="266" t="s">
        <v>115</v>
      </c>
      <c r="D15" s="266"/>
      <c r="E15" s="266"/>
      <c r="F15" s="266"/>
      <c r="G15" s="266"/>
      <c r="H15" s="262"/>
      <c r="I15" s="262"/>
      <c r="J15" s="110"/>
      <c r="K15" s="292" t="s">
        <v>402</v>
      </c>
      <c r="L15" s="293"/>
      <c r="M15" s="293"/>
      <c r="N15" s="293"/>
      <c r="O15" s="294"/>
      <c r="P15" s="295"/>
      <c r="Q15" s="296"/>
      <c r="R15" s="111"/>
      <c r="S15" s="40"/>
    </row>
    <row r="16" spans="1:19" ht="14.4" thickBot="1" x14ac:dyDescent="0.3">
      <c r="A16" s="40"/>
      <c r="B16" s="99"/>
      <c r="C16" s="100"/>
      <c r="D16" s="100"/>
      <c r="E16" s="100"/>
      <c r="F16" s="100"/>
      <c r="G16" s="100"/>
      <c r="H16" s="283"/>
      <c r="I16" s="283"/>
      <c r="J16" s="107"/>
      <c r="K16" s="106"/>
      <c r="L16" s="106"/>
      <c r="M16" s="106"/>
      <c r="N16" s="106"/>
      <c r="O16" s="107"/>
      <c r="P16" s="107"/>
      <c r="Q16" s="107"/>
      <c r="R16" s="101"/>
      <c r="S16" s="40"/>
    </row>
    <row r="17" spans="1:24" x14ac:dyDescent="0.25">
      <c r="A17" s="40"/>
      <c r="B17" s="34"/>
      <c r="C17" s="108"/>
      <c r="D17" s="108"/>
      <c r="E17" s="108"/>
      <c r="F17" s="108"/>
      <c r="G17" s="108"/>
      <c r="H17" s="108"/>
      <c r="I17" s="108"/>
      <c r="J17" s="109"/>
      <c r="K17" s="109"/>
      <c r="L17" s="109"/>
      <c r="M17" s="109"/>
      <c r="N17" s="109"/>
      <c r="O17" s="35"/>
      <c r="P17" s="35"/>
      <c r="Q17" s="35"/>
      <c r="R17" s="36"/>
      <c r="S17" s="40"/>
    </row>
    <row r="18" spans="1:24" ht="15.6" x14ac:dyDescent="0.3">
      <c r="A18" s="40"/>
      <c r="B18" s="37"/>
      <c r="C18" s="271" t="s">
        <v>133</v>
      </c>
      <c r="D18" s="271"/>
      <c r="E18" s="271"/>
      <c r="F18" s="271"/>
      <c r="G18" s="271"/>
      <c r="H18" s="271"/>
      <c r="I18" s="271"/>
      <c r="J18" s="271"/>
      <c r="K18" s="271"/>
      <c r="L18" s="271"/>
      <c r="M18" s="271"/>
      <c r="N18" s="271"/>
      <c r="O18" s="271"/>
      <c r="P18" s="271"/>
      <c r="Q18" s="271"/>
      <c r="R18" s="68"/>
      <c r="S18" s="40"/>
    </row>
    <row r="19" spans="1:24" ht="15.6" x14ac:dyDescent="0.3">
      <c r="A19" s="40"/>
      <c r="B19" s="37"/>
      <c r="C19" s="104"/>
      <c r="D19" s="104"/>
      <c r="E19" s="104"/>
      <c r="F19" s="104"/>
      <c r="G19" s="104"/>
      <c r="H19" s="104"/>
      <c r="I19" s="104"/>
      <c r="J19" s="104"/>
      <c r="K19" s="104"/>
      <c r="L19" s="104"/>
      <c r="M19" s="104"/>
      <c r="N19" s="104"/>
      <c r="O19" s="104"/>
      <c r="P19" s="104"/>
      <c r="Q19" s="104"/>
      <c r="R19" s="41"/>
      <c r="S19" s="40"/>
    </row>
    <row r="20" spans="1:24" ht="15.75" customHeight="1" x14ac:dyDescent="0.25">
      <c r="A20" s="40"/>
      <c r="B20" s="37"/>
      <c r="C20" s="289" t="s">
        <v>208</v>
      </c>
      <c r="D20" s="289"/>
      <c r="E20" s="289" t="s">
        <v>209</v>
      </c>
      <c r="F20" s="289"/>
      <c r="G20" s="289" t="s">
        <v>207</v>
      </c>
      <c r="H20" s="289"/>
      <c r="I20" s="289" t="s">
        <v>131</v>
      </c>
      <c r="J20" s="289"/>
      <c r="K20" s="289" t="s">
        <v>210</v>
      </c>
      <c r="L20" s="289"/>
      <c r="M20" s="289" t="s">
        <v>441</v>
      </c>
      <c r="N20" s="289"/>
      <c r="O20" s="290"/>
      <c r="P20" s="289" t="s">
        <v>404</v>
      </c>
      <c r="Q20" s="289"/>
      <c r="R20" s="41"/>
      <c r="S20" s="40"/>
    </row>
    <row r="21" spans="1:24" ht="15.6" customHeight="1" x14ac:dyDescent="0.25">
      <c r="A21" s="40"/>
      <c r="B21" s="37"/>
      <c r="C21" s="289"/>
      <c r="D21" s="289"/>
      <c r="E21" s="289"/>
      <c r="F21" s="289"/>
      <c r="G21" s="289"/>
      <c r="H21" s="289"/>
      <c r="I21" s="289"/>
      <c r="J21" s="289"/>
      <c r="K21" s="289"/>
      <c r="L21" s="289"/>
      <c r="M21" s="289"/>
      <c r="N21" s="289"/>
      <c r="O21" s="290"/>
      <c r="P21" s="289"/>
      <c r="Q21" s="289"/>
      <c r="R21" s="41"/>
      <c r="S21" s="40"/>
    </row>
    <row r="22" spans="1:24" ht="15.6" customHeight="1" x14ac:dyDescent="0.25">
      <c r="A22" s="40"/>
      <c r="B22" s="37"/>
      <c r="C22" s="289"/>
      <c r="D22" s="289"/>
      <c r="E22" s="289"/>
      <c r="F22" s="289"/>
      <c r="G22" s="289"/>
      <c r="H22" s="289"/>
      <c r="I22" s="289"/>
      <c r="J22" s="289"/>
      <c r="K22" s="289"/>
      <c r="L22" s="289"/>
      <c r="M22" s="289"/>
      <c r="N22" s="289"/>
      <c r="O22" s="290"/>
      <c r="P22" s="289"/>
      <c r="Q22" s="289"/>
      <c r="R22" s="41"/>
      <c r="S22" s="40"/>
    </row>
    <row r="23" spans="1:24" ht="14.4" x14ac:dyDescent="0.25">
      <c r="A23" s="40"/>
      <c r="B23" s="37"/>
      <c r="C23" s="269"/>
      <c r="D23" s="270"/>
      <c r="E23" s="269"/>
      <c r="F23" s="270"/>
      <c r="G23" s="269"/>
      <c r="H23" s="270"/>
      <c r="I23" s="269"/>
      <c r="J23" s="270"/>
      <c r="K23" s="269"/>
      <c r="L23" s="270"/>
      <c r="M23" s="269"/>
      <c r="N23" s="299"/>
      <c r="O23" s="299"/>
      <c r="P23" s="297"/>
      <c r="Q23" s="298"/>
      <c r="R23" s="41"/>
      <c r="S23" s="40"/>
    </row>
    <row r="24" spans="1:24" ht="15.6" x14ac:dyDescent="0.3">
      <c r="A24" s="40"/>
      <c r="B24" s="37"/>
      <c r="C24" s="104"/>
      <c r="D24" s="104"/>
      <c r="E24" s="104"/>
      <c r="F24" s="104"/>
      <c r="G24" s="104"/>
      <c r="H24" s="104"/>
      <c r="I24" s="104"/>
      <c r="J24" s="104"/>
      <c r="K24" s="104"/>
      <c r="L24" s="104"/>
      <c r="M24" s="104"/>
      <c r="N24" s="104"/>
      <c r="O24" s="104"/>
      <c r="P24" s="104"/>
      <c r="Q24" s="104"/>
      <c r="R24" s="41"/>
      <c r="S24" s="40"/>
    </row>
    <row r="25" spans="1:24" x14ac:dyDescent="0.25">
      <c r="A25" s="40"/>
      <c r="B25" s="37"/>
      <c r="C25" s="287" t="s">
        <v>212</v>
      </c>
      <c r="D25" s="287"/>
      <c r="E25" s="287"/>
      <c r="F25" s="287"/>
      <c r="G25" s="287"/>
      <c r="H25" s="287"/>
      <c r="I25" s="287"/>
      <c r="J25" s="103"/>
      <c r="K25" s="287" t="s">
        <v>213</v>
      </c>
      <c r="L25" s="287"/>
      <c r="M25" s="287"/>
      <c r="N25" s="287"/>
      <c r="O25" s="287"/>
      <c r="P25" s="287"/>
      <c r="Q25" s="287"/>
      <c r="R25" s="41"/>
      <c r="S25" s="40"/>
    </row>
    <row r="26" spans="1:24" ht="14.4" x14ac:dyDescent="0.3">
      <c r="A26" s="40"/>
      <c r="B26" s="37"/>
      <c r="C26" s="276" t="s">
        <v>13</v>
      </c>
      <c r="D26" s="277"/>
      <c r="E26" s="71" t="s">
        <v>14</v>
      </c>
      <c r="F26" s="276" t="s">
        <v>15</v>
      </c>
      <c r="G26" s="277"/>
      <c r="H26" s="276" t="s">
        <v>214</v>
      </c>
      <c r="I26" s="277"/>
      <c r="J26" s="92"/>
      <c r="K26" s="276" t="s">
        <v>13</v>
      </c>
      <c r="L26" s="277"/>
      <c r="M26" s="71" t="s">
        <v>14</v>
      </c>
      <c r="N26" s="276" t="s">
        <v>15</v>
      </c>
      <c r="O26" s="277"/>
      <c r="P26" s="276" t="s">
        <v>214</v>
      </c>
      <c r="Q26" s="277"/>
      <c r="R26" s="41"/>
      <c r="S26" s="40"/>
    </row>
    <row r="27" spans="1:24" ht="14.4" x14ac:dyDescent="0.3">
      <c r="A27" s="40"/>
      <c r="B27" s="37"/>
      <c r="C27" s="300"/>
      <c r="D27" s="301"/>
      <c r="E27" s="213"/>
      <c r="F27" s="252"/>
      <c r="G27" s="253"/>
      <c r="H27" s="274"/>
      <c r="I27" s="275"/>
      <c r="J27" s="92"/>
      <c r="K27" s="304">
        <f>C27</f>
        <v>0</v>
      </c>
      <c r="L27" s="305"/>
      <c r="M27" s="213"/>
      <c r="N27" s="252"/>
      <c r="O27" s="253"/>
      <c r="P27" s="274"/>
      <c r="Q27" s="275"/>
      <c r="R27" s="41"/>
      <c r="S27" s="40"/>
    </row>
    <row r="28" spans="1:24" ht="14.4" x14ac:dyDescent="0.3">
      <c r="A28" s="40"/>
      <c r="B28" s="37"/>
      <c r="C28" s="300"/>
      <c r="D28" s="301"/>
      <c r="E28" s="213"/>
      <c r="F28" s="252"/>
      <c r="G28" s="253"/>
      <c r="H28" s="274"/>
      <c r="I28" s="275"/>
      <c r="J28" s="92"/>
      <c r="K28" s="304">
        <f t="shared" ref="K28:K38" si="0">C28</f>
        <v>0</v>
      </c>
      <c r="L28" s="305"/>
      <c r="M28" s="213"/>
      <c r="N28" s="252"/>
      <c r="O28" s="253"/>
      <c r="P28" s="274"/>
      <c r="Q28" s="275"/>
      <c r="R28" s="41"/>
      <c r="S28" s="40"/>
    </row>
    <row r="29" spans="1:24" ht="14.4" x14ac:dyDescent="0.3">
      <c r="A29" s="40"/>
      <c r="B29" s="37"/>
      <c r="C29" s="300"/>
      <c r="D29" s="301"/>
      <c r="E29" s="213"/>
      <c r="F29" s="252"/>
      <c r="G29" s="253"/>
      <c r="H29" s="274"/>
      <c r="I29" s="275"/>
      <c r="J29" s="92"/>
      <c r="K29" s="304">
        <f t="shared" si="0"/>
        <v>0</v>
      </c>
      <c r="L29" s="305"/>
      <c r="M29" s="213"/>
      <c r="N29" s="252"/>
      <c r="O29" s="253"/>
      <c r="P29" s="274"/>
      <c r="Q29" s="275"/>
      <c r="R29" s="41"/>
      <c r="S29" s="40"/>
    </row>
    <row r="30" spans="1:24" ht="14.4" x14ac:dyDescent="0.3">
      <c r="A30" s="40"/>
      <c r="B30" s="37"/>
      <c r="C30" s="300"/>
      <c r="D30" s="301"/>
      <c r="E30" s="213"/>
      <c r="F30" s="252"/>
      <c r="G30" s="253"/>
      <c r="H30" s="274"/>
      <c r="I30" s="275"/>
      <c r="J30" s="92"/>
      <c r="K30" s="304">
        <f t="shared" si="0"/>
        <v>0</v>
      </c>
      <c r="L30" s="305"/>
      <c r="M30" s="213"/>
      <c r="N30" s="252"/>
      <c r="O30" s="253"/>
      <c r="P30" s="274"/>
      <c r="Q30" s="275"/>
      <c r="R30" s="41"/>
      <c r="S30" s="40"/>
      <c r="X30" s="96"/>
    </row>
    <row r="31" spans="1:24" ht="14.4" x14ac:dyDescent="0.3">
      <c r="A31" s="40"/>
      <c r="B31" s="37"/>
      <c r="C31" s="300"/>
      <c r="D31" s="301"/>
      <c r="E31" s="213"/>
      <c r="F31" s="252"/>
      <c r="G31" s="253"/>
      <c r="H31" s="274"/>
      <c r="I31" s="275"/>
      <c r="J31" s="92"/>
      <c r="K31" s="304">
        <f t="shared" si="0"/>
        <v>0</v>
      </c>
      <c r="L31" s="305"/>
      <c r="M31" s="213"/>
      <c r="N31" s="252"/>
      <c r="O31" s="253"/>
      <c r="P31" s="274"/>
      <c r="Q31" s="275"/>
      <c r="R31" s="41"/>
      <c r="S31" s="40"/>
    </row>
    <row r="32" spans="1:24" ht="14.4" x14ac:dyDescent="0.3">
      <c r="A32" s="40"/>
      <c r="B32" s="37"/>
      <c r="C32" s="300"/>
      <c r="D32" s="301"/>
      <c r="E32" s="213"/>
      <c r="F32" s="252"/>
      <c r="G32" s="253"/>
      <c r="H32" s="274"/>
      <c r="I32" s="275"/>
      <c r="J32" s="92"/>
      <c r="K32" s="304">
        <f t="shared" si="0"/>
        <v>0</v>
      </c>
      <c r="L32" s="305"/>
      <c r="M32" s="213"/>
      <c r="N32" s="252"/>
      <c r="O32" s="253"/>
      <c r="P32" s="274"/>
      <c r="Q32" s="275"/>
      <c r="R32" s="41"/>
      <c r="S32" s="40"/>
    </row>
    <row r="33" spans="1:19" ht="14.4" x14ac:dyDescent="0.3">
      <c r="A33" s="40"/>
      <c r="B33" s="37"/>
      <c r="C33" s="300"/>
      <c r="D33" s="301"/>
      <c r="E33" s="213"/>
      <c r="F33" s="252"/>
      <c r="G33" s="253"/>
      <c r="H33" s="274"/>
      <c r="I33" s="275"/>
      <c r="J33" s="92"/>
      <c r="K33" s="304">
        <f t="shared" si="0"/>
        <v>0</v>
      </c>
      <c r="L33" s="305"/>
      <c r="M33" s="213"/>
      <c r="N33" s="252"/>
      <c r="O33" s="253"/>
      <c r="P33" s="274"/>
      <c r="Q33" s="275"/>
      <c r="R33" s="41"/>
      <c r="S33" s="40"/>
    </row>
    <row r="34" spans="1:19" ht="14.4" x14ac:dyDescent="0.3">
      <c r="A34" s="40"/>
      <c r="B34" s="37"/>
      <c r="C34" s="300"/>
      <c r="D34" s="301"/>
      <c r="E34" s="213"/>
      <c r="F34" s="252"/>
      <c r="G34" s="253"/>
      <c r="H34" s="274"/>
      <c r="I34" s="275"/>
      <c r="J34" s="92"/>
      <c r="K34" s="304">
        <f t="shared" si="0"/>
        <v>0</v>
      </c>
      <c r="L34" s="305"/>
      <c r="M34" s="213"/>
      <c r="N34" s="252"/>
      <c r="O34" s="253"/>
      <c r="P34" s="274"/>
      <c r="Q34" s="275"/>
      <c r="R34" s="41"/>
      <c r="S34" s="40"/>
    </row>
    <row r="35" spans="1:19" ht="14.4" x14ac:dyDescent="0.3">
      <c r="A35" s="40"/>
      <c r="B35" s="37"/>
      <c r="C35" s="300"/>
      <c r="D35" s="301"/>
      <c r="E35" s="213"/>
      <c r="F35" s="252"/>
      <c r="G35" s="253"/>
      <c r="H35" s="274"/>
      <c r="I35" s="275"/>
      <c r="J35" s="92"/>
      <c r="K35" s="304">
        <f t="shared" si="0"/>
        <v>0</v>
      </c>
      <c r="L35" s="305"/>
      <c r="M35" s="213"/>
      <c r="N35" s="252"/>
      <c r="O35" s="253"/>
      <c r="P35" s="274"/>
      <c r="Q35" s="275"/>
      <c r="R35" s="41"/>
      <c r="S35" s="40"/>
    </row>
    <row r="36" spans="1:19" ht="14.4" x14ac:dyDescent="0.3">
      <c r="A36" s="40"/>
      <c r="B36" s="37"/>
      <c r="C36" s="300"/>
      <c r="D36" s="301"/>
      <c r="E36" s="213"/>
      <c r="F36" s="252"/>
      <c r="G36" s="253"/>
      <c r="H36" s="274"/>
      <c r="I36" s="275"/>
      <c r="J36" s="92"/>
      <c r="K36" s="304">
        <f t="shared" si="0"/>
        <v>0</v>
      </c>
      <c r="L36" s="305"/>
      <c r="M36" s="213"/>
      <c r="N36" s="252"/>
      <c r="O36" s="253"/>
      <c r="P36" s="274"/>
      <c r="Q36" s="275"/>
      <c r="R36" s="41"/>
      <c r="S36" s="40"/>
    </row>
    <row r="37" spans="1:19" ht="14.4" x14ac:dyDescent="0.3">
      <c r="A37" s="40"/>
      <c r="B37" s="37"/>
      <c r="C37" s="300"/>
      <c r="D37" s="301"/>
      <c r="E37" s="213"/>
      <c r="F37" s="252"/>
      <c r="G37" s="253"/>
      <c r="H37" s="274"/>
      <c r="I37" s="275"/>
      <c r="J37" s="92"/>
      <c r="K37" s="304">
        <f t="shared" si="0"/>
        <v>0</v>
      </c>
      <c r="L37" s="305"/>
      <c r="M37" s="213"/>
      <c r="N37" s="252"/>
      <c r="O37" s="253"/>
      <c r="P37" s="274"/>
      <c r="Q37" s="275"/>
      <c r="R37" s="41"/>
      <c r="S37" s="40"/>
    </row>
    <row r="38" spans="1:19" ht="14.4" x14ac:dyDescent="0.3">
      <c r="A38" s="40"/>
      <c r="B38" s="37"/>
      <c r="C38" s="300"/>
      <c r="D38" s="301"/>
      <c r="E38" s="213"/>
      <c r="F38" s="252"/>
      <c r="G38" s="253"/>
      <c r="H38" s="274"/>
      <c r="I38" s="275"/>
      <c r="J38" s="92"/>
      <c r="K38" s="304">
        <f t="shared" si="0"/>
        <v>0</v>
      </c>
      <c r="L38" s="305"/>
      <c r="M38" s="213"/>
      <c r="N38" s="252"/>
      <c r="O38" s="253"/>
      <c r="P38" s="274"/>
      <c r="Q38" s="275"/>
      <c r="R38" s="41"/>
      <c r="S38" s="40"/>
    </row>
    <row r="39" spans="1:19" ht="14.4" x14ac:dyDescent="0.3">
      <c r="A39" s="40"/>
      <c r="B39" s="37"/>
      <c r="C39" s="278" t="s">
        <v>125</v>
      </c>
      <c r="D39" s="279"/>
      <c r="E39" s="139">
        <f>SUM(E27:E38)</f>
        <v>0</v>
      </c>
      <c r="F39" s="302">
        <f>SUM(F27:G38)</f>
        <v>0</v>
      </c>
      <c r="G39" s="303"/>
      <c r="H39" s="98"/>
      <c r="I39" s="98"/>
      <c r="J39" s="92"/>
      <c r="K39" s="278" t="s">
        <v>125</v>
      </c>
      <c r="L39" s="279"/>
      <c r="M39" s="139">
        <f>SUM(M27:M38)</f>
        <v>0</v>
      </c>
      <c r="N39" s="250">
        <f>SUM(N27:O38)</f>
        <v>0</v>
      </c>
      <c r="O39" s="250"/>
      <c r="P39" s="95"/>
      <c r="Q39" s="95"/>
      <c r="R39" s="41"/>
      <c r="S39" s="40"/>
    </row>
    <row r="40" spans="1:19" ht="14.4" thickBot="1" x14ac:dyDescent="0.3">
      <c r="A40" s="40"/>
      <c r="B40" s="99"/>
      <c r="C40" s="105"/>
      <c r="D40" s="106"/>
      <c r="E40" s="107"/>
      <c r="F40" s="107"/>
      <c r="G40" s="106"/>
      <c r="H40" s="106"/>
      <c r="I40" s="106"/>
      <c r="J40" s="107"/>
      <c r="K40" s="105"/>
      <c r="L40" s="107"/>
      <c r="M40" s="107"/>
      <c r="N40" s="107"/>
      <c r="O40" s="100"/>
      <c r="P40" s="100"/>
      <c r="Q40" s="100"/>
      <c r="R40" s="69"/>
      <c r="S40" s="40"/>
    </row>
    <row r="41" spans="1:19" x14ac:dyDescent="0.25">
      <c r="A41" s="40"/>
      <c r="B41" s="37"/>
      <c r="C41" s="102"/>
      <c r="D41" s="102"/>
      <c r="E41" s="102"/>
      <c r="F41" s="102"/>
      <c r="G41" s="102"/>
      <c r="H41" s="102"/>
      <c r="I41" s="102"/>
      <c r="J41" s="103"/>
      <c r="K41" s="103"/>
      <c r="L41" s="103"/>
      <c r="M41" s="103"/>
      <c r="N41" s="103"/>
      <c r="O41" s="40"/>
      <c r="P41" s="40"/>
      <c r="Q41" s="40"/>
      <c r="R41" s="41"/>
      <c r="S41" s="40"/>
    </row>
    <row r="42" spans="1:19" ht="15.6" x14ac:dyDescent="0.3">
      <c r="A42" s="40"/>
      <c r="B42" s="37"/>
      <c r="C42" s="271" t="s">
        <v>408</v>
      </c>
      <c r="D42" s="271"/>
      <c r="E42" s="271"/>
      <c r="F42" s="271"/>
      <c r="G42" s="271"/>
      <c r="H42" s="271"/>
      <c r="I42" s="271"/>
      <c r="J42" s="271"/>
      <c r="K42" s="271"/>
      <c r="L42" s="271"/>
      <c r="M42" s="271"/>
      <c r="N42" s="271"/>
      <c r="O42" s="271"/>
      <c r="P42" s="271"/>
      <c r="Q42" s="271"/>
      <c r="R42" s="41"/>
      <c r="S42" s="40"/>
    </row>
    <row r="43" spans="1:19" ht="15.6" x14ac:dyDescent="0.3">
      <c r="A43" s="40"/>
      <c r="B43" s="37"/>
      <c r="C43" s="104"/>
      <c r="D43" s="104"/>
      <c r="E43" s="104"/>
      <c r="F43" s="104"/>
      <c r="G43" s="104"/>
      <c r="H43" s="104"/>
      <c r="I43" s="104"/>
      <c r="J43" s="104"/>
      <c r="K43" s="104"/>
      <c r="L43" s="104"/>
      <c r="M43" s="104"/>
      <c r="N43" s="104"/>
      <c r="O43" s="104"/>
      <c r="P43" s="104"/>
      <c r="Q43" s="104"/>
      <c r="R43" s="41"/>
      <c r="S43" s="40"/>
    </row>
    <row r="44" spans="1:19" ht="15.6" customHeight="1" x14ac:dyDescent="0.3">
      <c r="A44" s="40"/>
      <c r="B44" s="37"/>
      <c r="C44" s="272" t="s">
        <v>211</v>
      </c>
      <c r="D44" s="272"/>
      <c r="E44" s="272"/>
      <c r="F44" s="272"/>
      <c r="G44" s="272" t="s">
        <v>24</v>
      </c>
      <c r="H44" s="272"/>
      <c r="I44" s="272"/>
      <c r="J44" s="272" t="s">
        <v>132</v>
      </c>
      <c r="K44" s="272"/>
      <c r="L44" s="272"/>
      <c r="M44" s="309"/>
      <c r="N44" s="272" t="s">
        <v>369</v>
      </c>
      <c r="O44" s="272"/>
      <c r="P44" s="272"/>
      <c r="Q44" s="272"/>
      <c r="R44" s="41"/>
      <c r="S44" s="40"/>
    </row>
    <row r="45" spans="1:19" ht="14.4" x14ac:dyDescent="0.3">
      <c r="A45" s="40"/>
      <c r="B45" s="37"/>
      <c r="C45" s="306"/>
      <c r="D45" s="307"/>
      <c r="E45" s="307"/>
      <c r="F45" s="308"/>
      <c r="G45" s="306"/>
      <c r="H45" s="307"/>
      <c r="I45" s="308"/>
      <c r="J45" s="306"/>
      <c r="K45" s="307"/>
      <c r="L45" s="307"/>
      <c r="M45" s="307"/>
      <c r="N45" s="310"/>
      <c r="O45" s="311"/>
      <c r="P45" s="311"/>
      <c r="Q45" s="312"/>
      <c r="R45" s="41"/>
      <c r="S45" s="40"/>
    </row>
    <row r="46" spans="1:19" ht="14.4" x14ac:dyDescent="0.3">
      <c r="A46" s="40"/>
      <c r="B46" s="37"/>
      <c r="C46" s="98"/>
      <c r="D46" s="98"/>
      <c r="E46" s="98"/>
      <c r="F46" s="98"/>
      <c r="G46" s="98"/>
      <c r="H46" s="98"/>
      <c r="I46" s="98"/>
      <c r="J46" s="92"/>
      <c r="K46" s="92"/>
      <c r="L46" s="92"/>
      <c r="M46" s="92"/>
      <c r="N46" s="92"/>
      <c r="O46" s="95"/>
      <c r="P46" s="95"/>
      <c r="Q46" s="95"/>
      <c r="R46" s="41"/>
      <c r="S46" s="40"/>
    </row>
    <row r="47" spans="1:19" ht="14.4" x14ac:dyDescent="0.3">
      <c r="A47" s="40"/>
      <c r="B47" s="37"/>
      <c r="C47" s="272" t="s">
        <v>215</v>
      </c>
      <c r="D47" s="272"/>
      <c r="E47" s="272"/>
      <c r="F47" s="272"/>
      <c r="G47" s="272"/>
      <c r="H47" s="272"/>
      <c r="I47" s="272"/>
      <c r="J47" s="92"/>
      <c r="K47" s="272" t="s">
        <v>216</v>
      </c>
      <c r="L47" s="272"/>
      <c r="M47" s="272"/>
      <c r="N47" s="272"/>
      <c r="O47" s="272"/>
      <c r="P47" s="272"/>
      <c r="Q47" s="272"/>
      <c r="R47" s="41"/>
      <c r="S47" s="40"/>
    </row>
    <row r="48" spans="1:19" ht="29.4" customHeight="1" x14ac:dyDescent="0.3">
      <c r="A48" s="40"/>
      <c r="B48" s="37"/>
      <c r="C48" s="280" t="s">
        <v>13</v>
      </c>
      <c r="D48" s="281"/>
      <c r="E48" s="4" t="s">
        <v>123</v>
      </c>
      <c r="F48" s="276" t="s">
        <v>15</v>
      </c>
      <c r="G48" s="277"/>
      <c r="H48" s="273" t="s">
        <v>124</v>
      </c>
      <c r="I48" s="273"/>
      <c r="J48" s="95"/>
      <c r="K48" s="280" t="s">
        <v>13</v>
      </c>
      <c r="L48" s="281"/>
      <c r="M48" s="4" t="s">
        <v>123</v>
      </c>
      <c r="N48" s="276" t="s">
        <v>15</v>
      </c>
      <c r="O48" s="277"/>
      <c r="P48" s="273" t="s">
        <v>124</v>
      </c>
      <c r="Q48" s="273"/>
      <c r="R48" s="41"/>
      <c r="S48" s="40"/>
    </row>
    <row r="49" spans="1:19" ht="14.4" x14ac:dyDescent="0.3">
      <c r="A49" s="40"/>
      <c r="B49" s="37"/>
      <c r="C49" s="263">
        <f>C27</f>
        <v>0</v>
      </c>
      <c r="D49" s="265"/>
      <c r="E49" s="213"/>
      <c r="F49" s="252"/>
      <c r="G49" s="253"/>
      <c r="H49" s="274"/>
      <c r="I49" s="275"/>
      <c r="J49" s="95"/>
      <c r="K49" s="304">
        <f>C49</f>
        <v>0</v>
      </c>
      <c r="L49" s="305"/>
      <c r="M49" s="213"/>
      <c r="N49" s="252"/>
      <c r="O49" s="253"/>
      <c r="P49" s="274"/>
      <c r="Q49" s="275"/>
      <c r="R49" s="41"/>
      <c r="S49" s="40"/>
    </row>
    <row r="50" spans="1:19" ht="14.4" x14ac:dyDescent="0.3">
      <c r="A50" s="40"/>
      <c r="B50" s="37"/>
      <c r="C50" s="263">
        <f t="shared" ref="C50:C60" si="1">C28</f>
        <v>0</v>
      </c>
      <c r="D50" s="265"/>
      <c r="E50" s="213"/>
      <c r="F50" s="252"/>
      <c r="G50" s="253"/>
      <c r="H50" s="274"/>
      <c r="I50" s="275"/>
      <c r="J50" s="95"/>
      <c r="K50" s="304">
        <f t="shared" ref="K50:K60" si="2">C50</f>
        <v>0</v>
      </c>
      <c r="L50" s="305"/>
      <c r="M50" s="213"/>
      <c r="N50" s="252"/>
      <c r="O50" s="253"/>
      <c r="P50" s="274"/>
      <c r="Q50" s="275"/>
      <c r="R50" s="41"/>
      <c r="S50" s="40"/>
    </row>
    <row r="51" spans="1:19" ht="14.4" x14ac:dyDescent="0.3">
      <c r="A51" s="40"/>
      <c r="B51" s="37"/>
      <c r="C51" s="263">
        <f t="shared" si="1"/>
        <v>0</v>
      </c>
      <c r="D51" s="265"/>
      <c r="E51" s="213"/>
      <c r="F51" s="252"/>
      <c r="G51" s="253"/>
      <c r="H51" s="274"/>
      <c r="I51" s="275"/>
      <c r="J51" s="95"/>
      <c r="K51" s="304">
        <f t="shared" si="2"/>
        <v>0</v>
      </c>
      <c r="L51" s="305"/>
      <c r="M51" s="213"/>
      <c r="N51" s="252"/>
      <c r="O51" s="253"/>
      <c r="P51" s="274"/>
      <c r="Q51" s="275"/>
      <c r="R51" s="41"/>
      <c r="S51" s="40"/>
    </row>
    <row r="52" spans="1:19" ht="14.4" x14ac:dyDescent="0.3">
      <c r="A52" s="40"/>
      <c r="B52" s="37"/>
      <c r="C52" s="263">
        <f t="shared" si="1"/>
        <v>0</v>
      </c>
      <c r="D52" s="265"/>
      <c r="E52" s="213"/>
      <c r="F52" s="252"/>
      <c r="G52" s="253"/>
      <c r="H52" s="274"/>
      <c r="I52" s="275"/>
      <c r="J52" s="95"/>
      <c r="K52" s="304">
        <f t="shared" si="2"/>
        <v>0</v>
      </c>
      <c r="L52" s="305"/>
      <c r="M52" s="213"/>
      <c r="N52" s="252"/>
      <c r="O52" s="253"/>
      <c r="P52" s="274"/>
      <c r="Q52" s="275"/>
      <c r="R52" s="41"/>
      <c r="S52" s="40"/>
    </row>
    <row r="53" spans="1:19" ht="14.4" x14ac:dyDescent="0.3">
      <c r="A53" s="40"/>
      <c r="B53" s="37"/>
      <c r="C53" s="263">
        <f t="shared" si="1"/>
        <v>0</v>
      </c>
      <c r="D53" s="265"/>
      <c r="E53" s="213"/>
      <c r="F53" s="252"/>
      <c r="G53" s="253"/>
      <c r="H53" s="274"/>
      <c r="I53" s="275"/>
      <c r="J53" s="95"/>
      <c r="K53" s="304">
        <f t="shared" si="2"/>
        <v>0</v>
      </c>
      <c r="L53" s="305"/>
      <c r="M53" s="213"/>
      <c r="N53" s="252"/>
      <c r="O53" s="253"/>
      <c r="P53" s="274"/>
      <c r="Q53" s="275"/>
      <c r="R53" s="41"/>
      <c r="S53" s="40"/>
    </row>
    <row r="54" spans="1:19" ht="14.4" x14ac:dyDescent="0.3">
      <c r="A54" s="40"/>
      <c r="B54" s="37"/>
      <c r="C54" s="263">
        <f t="shared" si="1"/>
        <v>0</v>
      </c>
      <c r="D54" s="265"/>
      <c r="E54" s="213"/>
      <c r="F54" s="252"/>
      <c r="G54" s="253"/>
      <c r="H54" s="274"/>
      <c r="I54" s="275"/>
      <c r="J54" s="95"/>
      <c r="K54" s="304">
        <f t="shared" si="2"/>
        <v>0</v>
      </c>
      <c r="L54" s="305"/>
      <c r="M54" s="213"/>
      <c r="N54" s="252"/>
      <c r="O54" s="253"/>
      <c r="P54" s="274"/>
      <c r="Q54" s="275"/>
      <c r="R54" s="41"/>
      <c r="S54" s="40"/>
    </row>
    <row r="55" spans="1:19" ht="14.4" x14ac:dyDescent="0.3">
      <c r="A55" s="40"/>
      <c r="B55" s="37"/>
      <c r="C55" s="263">
        <f t="shared" si="1"/>
        <v>0</v>
      </c>
      <c r="D55" s="265"/>
      <c r="E55" s="213"/>
      <c r="F55" s="252"/>
      <c r="G55" s="253"/>
      <c r="H55" s="274"/>
      <c r="I55" s="275"/>
      <c r="J55" s="95"/>
      <c r="K55" s="304">
        <f t="shared" si="2"/>
        <v>0</v>
      </c>
      <c r="L55" s="305"/>
      <c r="M55" s="213"/>
      <c r="N55" s="252"/>
      <c r="O55" s="253"/>
      <c r="P55" s="274"/>
      <c r="Q55" s="275"/>
      <c r="R55" s="41"/>
      <c r="S55" s="40"/>
    </row>
    <row r="56" spans="1:19" ht="14.4" x14ac:dyDescent="0.3">
      <c r="A56" s="40"/>
      <c r="B56" s="37"/>
      <c r="C56" s="263">
        <f t="shared" si="1"/>
        <v>0</v>
      </c>
      <c r="D56" s="265"/>
      <c r="E56" s="213"/>
      <c r="F56" s="252"/>
      <c r="G56" s="253"/>
      <c r="H56" s="274"/>
      <c r="I56" s="275"/>
      <c r="J56" s="95"/>
      <c r="K56" s="304">
        <f t="shared" si="2"/>
        <v>0</v>
      </c>
      <c r="L56" s="305"/>
      <c r="M56" s="213"/>
      <c r="N56" s="252"/>
      <c r="O56" s="253"/>
      <c r="P56" s="274"/>
      <c r="Q56" s="275"/>
      <c r="R56" s="41"/>
      <c r="S56" s="40"/>
    </row>
    <row r="57" spans="1:19" ht="14.4" x14ac:dyDescent="0.3">
      <c r="A57" s="40"/>
      <c r="B57" s="37"/>
      <c r="C57" s="263">
        <f t="shared" si="1"/>
        <v>0</v>
      </c>
      <c r="D57" s="265"/>
      <c r="E57" s="213"/>
      <c r="F57" s="252"/>
      <c r="G57" s="253"/>
      <c r="H57" s="274"/>
      <c r="I57" s="275"/>
      <c r="J57" s="95"/>
      <c r="K57" s="304">
        <f t="shared" si="2"/>
        <v>0</v>
      </c>
      <c r="L57" s="305"/>
      <c r="M57" s="213"/>
      <c r="N57" s="252"/>
      <c r="O57" s="253"/>
      <c r="P57" s="274"/>
      <c r="Q57" s="275"/>
      <c r="R57" s="41"/>
      <c r="S57" s="40"/>
    </row>
    <row r="58" spans="1:19" ht="14.4" x14ac:dyDescent="0.3">
      <c r="A58" s="40"/>
      <c r="B58" s="37"/>
      <c r="C58" s="263">
        <f t="shared" si="1"/>
        <v>0</v>
      </c>
      <c r="D58" s="265"/>
      <c r="E58" s="213"/>
      <c r="F58" s="252"/>
      <c r="G58" s="253"/>
      <c r="H58" s="274"/>
      <c r="I58" s="275"/>
      <c r="J58" s="95"/>
      <c r="K58" s="304">
        <f t="shared" si="2"/>
        <v>0</v>
      </c>
      <c r="L58" s="305"/>
      <c r="M58" s="213"/>
      <c r="N58" s="252"/>
      <c r="O58" s="253"/>
      <c r="P58" s="274"/>
      <c r="Q58" s="275"/>
      <c r="R58" s="41"/>
      <c r="S58" s="40"/>
    </row>
    <row r="59" spans="1:19" ht="14.4" x14ac:dyDescent="0.3">
      <c r="A59" s="40"/>
      <c r="B59" s="37"/>
      <c r="C59" s="263">
        <f t="shared" si="1"/>
        <v>0</v>
      </c>
      <c r="D59" s="265"/>
      <c r="E59" s="213"/>
      <c r="F59" s="252"/>
      <c r="G59" s="253"/>
      <c r="H59" s="274"/>
      <c r="I59" s="275"/>
      <c r="J59" s="95"/>
      <c r="K59" s="304">
        <f t="shared" si="2"/>
        <v>0</v>
      </c>
      <c r="L59" s="305"/>
      <c r="M59" s="213"/>
      <c r="N59" s="252"/>
      <c r="O59" s="253"/>
      <c r="P59" s="274"/>
      <c r="Q59" s="275"/>
      <c r="R59" s="41"/>
      <c r="S59" s="40"/>
    </row>
    <row r="60" spans="1:19" ht="14.4" x14ac:dyDescent="0.3">
      <c r="A60" s="40"/>
      <c r="B60" s="37"/>
      <c r="C60" s="263">
        <f t="shared" si="1"/>
        <v>0</v>
      </c>
      <c r="D60" s="265"/>
      <c r="E60" s="213"/>
      <c r="F60" s="252"/>
      <c r="G60" s="253"/>
      <c r="H60" s="274"/>
      <c r="I60" s="275"/>
      <c r="J60" s="95"/>
      <c r="K60" s="304">
        <f t="shared" si="2"/>
        <v>0</v>
      </c>
      <c r="L60" s="305"/>
      <c r="M60" s="213"/>
      <c r="N60" s="252"/>
      <c r="O60" s="253"/>
      <c r="P60" s="274"/>
      <c r="Q60" s="275"/>
      <c r="R60" s="41"/>
      <c r="S60" s="40"/>
    </row>
    <row r="61" spans="1:19" ht="14.4" x14ac:dyDescent="0.3">
      <c r="A61" s="40"/>
      <c r="B61" s="37"/>
      <c r="C61" s="278" t="s">
        <v>125</v>
      </c>
      <c r="D61" s="279"/>
      <c r="E61" s="139">
        <f>SUM(E49:E60)</f>
        <v>0</v>
      </c>
      <c r="F61" s="302">
        <f t="shared" ref="F61" si="3">SUM(F49:F60)</f>
        <v>0</v>
      </c>
      <c r="G61" s="303"/>
      <c r="H61" s="95"/>
      <c r="I61" s="95"/>
      <c r="J61" s="95"/>
      <c r="K61" s="278" t="s">
        <v>125</v>
      </c>
      <c r="L61" s="279"/>
      <c r="M61" s="140">
        <f>SUM(M49:M60)</f>
        <v>0</v>
      </c>
      <c r="N61" s="302">
        <f>SUM(N49:O60)</f>
        <v>0</v>
      </c>
      <c r="O61" s="303"/>
      <c r="P61" s="95"/>
      <c r="Q61" s="95"/>
      <c r="R61" s="41"/>
      <c r="S61" s="40"/>
    </row>
    <row r="62" spans="1:19" ht="14.4" thickBot="1" x14ac:dyDescent="0.3">
      <c r="A62" s="40"/>
      <c r="B62" s="99"/>
      <c r="C62" s="100"/>
      <c r="D62" s="100"/>
      <c r="E62" s="100"/>
      <c r="F62" s="100"/>
      <c r="G62" s="100"/>
      <c r="H62" s="100"/>
      <c r="I62" s="100"/>
      <c r="J62" s="100"/>
      <c r="K62" s="100"/>
      <c r="L62" s="100"/>
      <c r="M62" s="100"/>
      <c r="N62" s="100"/>
      <c r="O62" s="100"/>
      <c r="P62" s="100"/>
      <c r="Q62" s="100"/>
      <c r="R62" s="101"/>
      <c r="S62" s="40"/>
    </row>
    <row r="63" spans="1:19" x14ac:dyDescent="0.25">
      <c r="A63" s="40"/>
      <c r="B63" s="37"/>
      <c r="C63" s="40"/>
      <c r="D63" s="40"/>
      <c r="E63" s="40"/>
      <c r="F63" s="40"/>
      <c r="G63" s="40"/>
      <c r="H63" s="40"/>
      <c r="I63" s="40"/>
      <c r="J63" s="40"/>
      <c r="K63" s="40"/>
      <c r="L63" s="40"/>
      <c r="M63" s="40"/>
      <c r="N63" s="40"/>
      <c r="O63" s="40"/>
      <c r="P63" s="40"/>
      <c r="Q63" s="40"/>
      <c r="R63" s="41"/>
      <c r="S63" s="40"/>
    </row>
    <row r="64" spans="1:19" ht="15.6" x14ac:dyDescent="0.3">
      <c r="A64" s="40"/>
      <c r="B64" s="37"/>
      <c r="C64" s="271" t="s">
        <v>217</v>
      </c>
      <c r="D64" s="271"/>
      <c r="E64" s="271"/>
      <c r="F64" s="271"/>
      <c r="G64" s="271"/>
      <c r="H64" s="271"/>
      <c r="I64" s="271"/>
      <c r="J64" s="271"/>
      <c r="K64" s="271"/>
      <c r="L64" s="271"/>
      <c r="M64" s="271"/>
      <c r="N64" s="271"/>
      <c r="O64" s="271"/>
      <c r="P64" s="271"/>
      <c r="Q64" s="271"/>
      <c r="R64" s="41"/>
      <c r="S64" s="40"/>
    </row>
    <row r="65" spans="1:19" x14ac:dyDescent="0.25">
      <c r="A65" s="40"/>
      <c r="B65" s="37"/>
      <c r="C65" s="40"/>
      <c r="D65" s="40"/>
      <c r="E65" s="40"/>
      <c r="F65" s="40"/>
      <c r="G65" s="40"/>
      <c r="H65" s="40"/>
      <c r="I65" s="40"/>
      <c r="J65" s="40"/>
      <c r="K65" s="40"/>
      <c r="L65" s="40"/>
      <c r="M65" s="40"/>
      <c r="N65" s="40"/>
      <c r="O65" s="40"/>
      <c r="P65" s="40"/>
      <c r="Q65" s="40"/>
      <c r="R65" s="41"/>
      <c r="S65" s="40"/>
    </row>
    <row r="66" spans="1:19" ht="14.4" x14ac:dyDescent="0.3">
      <c r="A66" s="40"/>
      <c r="B66" s="37"/>
      <c r="C66" s="272" t="s">
        <v>218</v>
      </c>
      <c r="D66" s="272"/>
      <c r="E66" s="272"/>
      <c r="F66" s="272"/>
      <c r="G66" s="272"/>
      <c r="H66" s="272"/>
      <c r="I66" s="272"/>
      <c r="J66" s="95"/>
      <c r="K66" s="272" t="s">
        <v>219</v>
      </c>
      <c r="L66" s="272"/>
      <c r="M66" s="272"/>
      <c r="N66" s="272"/>
      <c r="O66" s="272"/>
      <c r="P66" s="272"/>
      <c r="Q66" s="272"/>
      <c r="R66" s="41"/>
      <c r="S66" s="40"/>
    </row>
    <row r="67" spans="1:19" ht="43.5" customHeight="1" x14ac:dyDescent="0.3">
      <c r="A67" s="40"/>
      <c r="B67" s="37"/>
      <c r="C67" s="4" t="s">
        <v>13</v>
      </c>
      <c r="D67" s="273" t="s">
        <v>34</v>
      </c>
      <c r="E67" s="273"/>
      <c r="F67" s="273" t="s">
        <v>246</v>
      </c>
      <c r="G67" s="273"/>
      <c r="H67" s="276" t="s">
        <v>409</v>
      </c>
      <c r="I67" s="277"/>
      <c r="J67" s="95"/>
      <c r="K67" s="4" t="s">
        <v>13</v>
      </c>
      <c r="L67" s="273" t="s">
        <v>34</v>
      </c>
      <c r="M67" s="273"/>
      <c r="N67" s="273" t="s">
        <v>246</v>
      </c>
      <c r="O67" s="273"/>
      <c r="P67" s="276" t="s">
        <v>409</v>
      </c>
      <c r="Q67" s="277"/>
      <c r="R67" s="41"/>
      <c r="S67" s="40"/>
    </row>
    <row r="68" spans="1:19" ht="14.4" x14ac:dyDescent="0.3">
      <c r="A68" s="40"/>
      <c r="B68" s="37"/>
      <c r="C68" s="258">
        <f>C49</f>
        <v>0</v>
      </c>
      <c r="D68" s="266" t="s">
        <v>245</v>
      </c>
      <c r="E68" s="266"/>
      <c r="F68" s="256"/>
      <c r="G68" s="257"/>
      <c r="H68" s="254"/>
      <c r="I68" s="255"/>
      <c r="J68" s="95"/>
      <c r="K68" s="258">
        <f>C68</f>
        <v>0</v>
      </c>
      <c r="L68" s="266" t="s">
        <v>245</v>
      </c>
      <c r="M68" s="266"/>
      <c r="N68" s="252"/>
      <c r="O68" s="253"/>
      <c r="P68" s="254"/>
      <c r="Q68" s="255"/>
      <c r="R68" s="41"/>
      <c r="S68" s="40"/>
    </row>
    <row r="69" spans="1:19" ht="14.4" x14ac:dyDescent="0.3">
      <c r="A69" s="40"/>
      <c r="B69" s="37"/>
      <c r="C69" s="259"/>
      <c r="D69" s="266" t="s">
        <v>247</v>
      </c>
      <c r="E69" s="266"/>
      <c r="F69" s="256"/>
      <c r="G69" s="257"/>
      <c r="H69" s="254"/>
      <c r="I69" s="255"/>
      <c r="J69" s="95"/>
      <c r="K69" s="259"/>
      <c r="L69" s="266" t="s">
        <v>247</v>
      </c>
      <c r="M69" s="266"/>
      <c r="N69" s="252"/>
      <c r="O69" s="253"/>
      <c r="P69" s="254"/>
      <c r="Q69" s="255"/>
      <c r="R69" s="41"/>
      <c r="S69" s="40"/>
    </row>
    <row r="70" spans="1:19" ht="14.4" x14ac:dyDescent="0.3">
      <c r="A70" s="40"/>
      <c r="B70" s="37"/>
      <c r="C70" s="259"/>
      <c r="D70" s="266" t="s">
        <v>248</v>
      </c>
      <c r="E70" s="266"/>
      <c r="F70" s="256"/>
      <c r="G70" s="257"/>
      <c r="H70" s="254"/>
      <c r="I70" s="255"/>
      <c r="J70" s="95"/>
      <c r="K70" s="259"/>
      <c r="L70" s="266" t="s">
        <v>248</v>
      </c>
      <c r="M70" s="266"/>
      <c r="N70" s="252"/>
      <c r="O70" s="253"/>
      <c r="P70" s="254"/>
      <c r="Q70" s="255"/>
      <c r="R70" s="41"/>
      <c r="S70" s="40"/>
    </row>
    <row r="71" spans="1:19" ht="14.4" x14ac:dyDescent="0.3">
      <c r="A71" s="40"/>
      <c r="B71" s="37"/>
      <c r="C71" s="260"/>
      <c r="D71" s="263" t="s">
        <v>241</v>
      </c>
      <c r="E71" s="265"/>
      <c r="F71" s="256"/>
      <c r="G71" s="257"/>
      <c r="H71" s="254"/>
      <c r="I71" s="255"/>
      <c r="J71" s="95"/>
      <c r="K71" s="260"/>
      <c r="L71" s="263" t="s">
        <v>241</v>
      </c>
      <c r="M71" s="265"/>
      <c r="N71" s="252"/>
      <c r="O71" s="253"/>
      <c r="P71" s="254"/>
      <c r="Q71" s="255"/>
      <c r="R71" s="41"/>
      <c r="S71" s="40"/>
    </row>
    <row r="72" spans="1:19" ht="14.4" x14ac:dyDescent="0.3">
      <c r="A72" s="40"/>
      <c r="B72" s="37"/>
      <c r="C72" s="258">
        <f>C50</f>
        <v>0</v>
      </c>
      <c r="D72" s="266" t="s">
        <v>245</v>
      </c>
      <c r="E72" s="266"/>
      <c r="F72" s="256"/>
      <c r="G72" s="257"/>
      <c r="H72" s="254"/>
      <c r="I72" s="255"/>
      <c r="J72" s="95"/>
      <c r="K72" s="258">
        <f t="shared" ref="K72" si="4">C72</f>
        <v>0</v>
      </c>
      <c r="L72" s="266" t="s">
        <v>245</v>
      </c>
      <c r="M72" s="266"/>
      <c r="N72" s="252"/>
      <c r="O72" s="253"/>
      <c r="P72" s="254"/>
      <c r="Q72" s="255"/>
      <c r="R72" s="41"/>
      <c r="S72" s="40"/>
    </row>
    <row r="73" spans="1:19" ht="14.4" x14ac:dyDescent="0.3">
      <c r="A73" s="40"/>
      <c r="B73" s="37"/>
      <c r="C73" s="259"/>
      <c r="D73" s="266" t="s">
        <v>247</v>
      </c>
      <c r="E73" s="266"/>
      <c r="F73" s="256"/>
      <c r="G73" s="257"/>
      <c r="H73" s="254"/>
      <c r="I73" s="255"/>
      <c r="J73" s="95"/>
      <c r="K73" s="259"/>
      <c r="L73" s="266" t="s">
        <v>247</v>
      </c>
      <c r="M73" s="266"/>
      <c r="N73" s="252"/>
      <c r="O73" s="253"/>
      <c r="P73" s="254"/>
      <c r="Q73" s="255"/>
      <c r="R73" s="41"/>
      <c r="S73" s="40"/>
    </row>
    <row r="74" spans="1:19" ht="14.4" x14ac:dyDescent="0.3">
      <c r="A74" s="40"/>
      <c r="B74" s="37"/>
      <c r="C74" s="259"/>
      <c r="D74" s="266" t="s">
        <v>248</v>
      </c>
      <c r="E74" s="266"/>
      <c r="F74" s="256"/>
      <c r="G74" s="257"/>
      <c r="H74" s="254"/>
      <c r="I74" s="255"/>
      <c r="J74" s="95"/>
      <c r="K74" s="259"/>
      <c r="L74" s="266" t="s">
        <v>248</v>
      </c>
      <c r="M74" s="266"/>
      <c r="N74" s="252"/>
      <c r="O74" s="253"/>
      <c r="P74" s="254"/>
      <c r="Q74" s="255"/>
      <c r="R74" s="41"/>
      <c r="S74" s="40"/>
    </row>
    <row r="75" spans="1:19" ht="14.4" x14ac:dyDescent="0.3">
      <c r="A75" s="40"/>
      <c r="B75" s="37"/>
      <c r="C75" s="260"/>
      <c r="D75" s="263" t="s">
        <v>241</v>
      </c>
      <c r="E75" s="265"/>
      <c r="F75" s="256"/>
      <c r="G75" s="257"/>
      <c r="H75" s="254"/>
      <c r="I75" s="255"/>
      <c r="J75" s="95"/>
      <c r="K75" s="260"/>
      <c r="L75" s="263" t="s">
        <v>241</v>
      </c>
      <c r="M75" s="265"/>
      <c r="N75" s="252"/>
      <c r="O75" s="253"/>
      <c r="P75" s="254"/>
      <c r="Q75" s="255"/>
      <c r="R75" s="41"/>
      <c r="S75" s="40"/>
    </row>
    <row r="76" spans="1:19" ht="14.4" x14ac:dyDescent="0.3">
      <c r="A76" s="40"/>
      <c r="B76" s="37"/>
      <c r="C76" s="258">
        <f>C51</f>
        <v>0</v>
      </c>
      <c r="D76" s="266" t="s">
        <v>245</v>
      </c>
      <c r="E76" s="266"/>
      <c r="F76" s="256"/>
      <c r="G76" s="257"/>
      <c r="H76" s="254"/>
      <c r="I76" s="255"/>
      <c r="J76" s="95"/>
      <c r="K76" s="258">
        <f t="shared" ref="K76" si="5">C76</f>
        <v>0</v>
      </c>
      <c r="L76" s="266" t="s">
        <v>245</v>
      </c>
      <c r="M76" s="266"/>
      <c r="N76" s="252"/>
      <c r="O76" s="253"/>
      <c r="P76" s="254"/>
      <c r="Q76" s="255"/>
      <c r="R76" s="41"/>
      <c r="S76" s="40"/>
    </row>
    <row r="77" spans="1:19" ht="14.4" x14ac:dyDescent="0.3">
      <c r="A77" s="40"/>
      <c r="B77" s="37"/>
      <c r="C77" s="259"/>
      <c r="D77" s="266" t="s">
        <v>247</v>
      </c>
      <c r="E77" s="266"/>
      <c r="F77" s="256"/>
      <c r="G77" s="257"/>
      <c r="H77" s="254"/>
      <c r="I77" s="255"/>
      <c r="J77" s="95"/>
      <c r="K77" s="259"/>
      <c r="L77" s="266" t="s">
        <v>247</v>
      </c>
      <c r="M77" s="266"/>
      <c r="N77" s="252"/>
      <c r="O77" s="253"/>
      <c r="P77" s="254"/>
      <c r="Q77" s="255"/>
      <c r="R77" s="41"/>
      <c r="S77" s="40"/>
    </row>
    <row r="78" spans="1:19" ht="14.4" x14ac:dyDescent="0.3">
      <c r="A78" s="40"/>
      <c r="B78" s="37"/>
      <c r="C78" s="259"/>
      <c r="D78" s="266" t="s">
        <v>248</v>
      </c>
      <c r="E78" s="266"/>
      <c r="F78" s="256"/>
      <c r="G78" s="257"/>
      <c r="H78" s="254"/>
      <c r="I78" s="255"/>
      <c r="J78" s="95"/>
      <c r="K78" s="259"/>
      <c r="L78" s="266" t="s">
        <v>248</v>
      </c>
      <c r="M78" s="266"/>
      <c r="N78" s="252"/>
      <c r="O78" s="253"/>
      <c r="P78" s="254"/>
      <c r="Q78" s="255"/>
      <c r="R78" s="41"/>
      <c r="S78" s="40"/>
    </row>
    <row r="79" spans="1:19" ht="14.4" x14ac:dyDescent="0.3">
      <c r="A79" s="40"/>
      <c r="B79" s="37"/>
      <c r="C79" s="260"/>
      <c r="D79" s="263" t="s">
        <v>241</v>
      </c>
      <c r="E79" s="265"/>
      <c r="F79" s="256"/>
      <c r="G79" s="257"/>
      <c r="H79" s="254"/>
      <c r="I79" s="255"/>
      <c r="J79" s="95"/>
      <c r="K79" s="260"/>
      <c r="L79" s="263" t="s">
        <v>241</v>
      </c>
      <c r="M79" s="265"/>
      <c r="N79" s="252"/>
      <c r="O79" s="253"/>
      <c r="P79" s="254"/>
      <c r="Q79" s="255"/>
      <c r="R79" s="41"/>
      <c r="S79" s="40"/>
    </row>
    <row r="80" spans="1:19" ht="14.4" x14ac:dyDescent="0.3">
      <c r="A80" s="40"/>
      <c r="B80" s="37"/>
      <c r="C80" s="258">
        <f>C52</f>
        <v>0</v>
      </c>
      <c r="D80" s="266" t="s">
        <v>245</v>
      </c>
      <c r="E80" s="266"/>
      <c r="F80" s="256"/>
      <c r="G80" s="257"/>
      <c r="H80" s="254"/>
      <c r="I80" s="255"/>
      <c r="J80" s="95"/>
      <c r="K80" s="258">
        <f t="shared" ref="K80" si="6">C80</f>
        <v>0</v>
      </c>
      <c r="L80" s="266" t="s">
        <v>245</v>
      </c>
      <c r="M80" s="266"/>
      <c r="N80" s="252"/>
      <c r="O80" s="253"/>
      <c r="P80" s="254"/>
      <c r="Q80" s="255"/>
      <c r="R80" s="41"/>
      <c r="S80" s="40"/>
    </row>
    <row r="81" spans="1:19" ht="14.4" x14ac:dyDescent="0.3">
      <c r="A81" s="40"/>
      <c r="B81" s="37"/>
      <c r="C81" s="259"/>
      <c r="D81" s="266" t="s">
        <v>247</v>
      </c>
      <c r="E81" s="266"/>
      <c r="F81" s="256"/>
      <c r="G81" s="257"/>
      <c r="H81" s="254"/>
      <c r="I81" s="255"/>
      <c r="J81" s="95"/>
      <c r="K81" s="259"/>
      <c r="L81" s="266" t="s">
        <v>247</v>
      </c>
      <c r="M81" s="266"/>
      <c r="N81" s="252"/>
      <c r="O81" s="253"/>
      <c r="P81" s="254"/>
      <c r="Q81" s="255"/>
      <c r="R81" s="41"/>
      <c r="S81" s="40"/>
    </row>
    <row r="82" spans="1:19" ht="14.4" x14ac:dyDescent="0.3">
      <c r="A82" s="40"/>
      <c r="B82" s="37"/>
      <c r="C82" s="259"/>
      <c r="D82" s="266" t="s">
        <v>248</v>
      </c>
      <c r="E82" s="266"/>
      <c r="F82" s="256"/>
      <c r="G82" s="257"/>
      <c r="H82" s="254"/>
      <c r="I82" s="255"/>
      <c r="J82" s="95"/>
      <c r="K82" s="259"/>
      <c r="L82" s="266" t="s">
        <v>248</v>
      </c>
      <c r="M82" s="266"/>
      <c r="N82" s="252"/>
      <c r="O82" s="253"/>
      <c r="P82" s="254"/>
      <c r="Q82" s="255"/>
      <c r="R82" s="41"/>
      <c r="S82" s="40"/>
    </row>
    <row r="83" spans="1:19" ht="14.4" x14ac:dyDescent="0.3">
      <c r="A83" s="40"/>
      <c r="B83" s="37"/>
      <c r="C83" s="260"/>
      <c r="D83" s="263" t="s">
        <v>241</v>
      </c>
      <c r="E83" s="265"/>
      <c r="F83" s="256"/>
      <c r="G83" s="257"/>
      <c r="H83" s="254"/>
      <c r="I83" s="255"/>
      <c r="J83" s="95"/>
      <c r="K83" s="260"/>
      <c r="L83" s="263" t="s">
        <v>241</v>
      </c>
      <c r="M83" s="265"/>
      <c r="N83" s="252"/>
      <c r="O83" s="253"/>
      <c r="P83" s="254"/>
      <c r="Q83" s="255"/>
      <c r="R83" s="41"/>
      <c r="S83" s="40"/>
    </row>
    <row r="84" spans="1:19" ht="14.4" x14ac:dyDescent="0.3">
      <c r="A84" s="40"/>
      <c r="B84" s="37"/>
      <c r="C84" s="258">
        <f>C53</f>
        <v>0</v>
      </c>
      <c r="D84" s="266" t="s">
        <v>245</v>
      </c>
      <c r="E84" s="266"/>
      <c r="F84" s="256"/>
      <c r="G84" s="257"/>
      <c r="H84" s="254"/>
      <c r="I84" s="255"/>
      <c r="J84" s="95"/>
      <c r="K84" s="258">
        <f t="shared" ref="K84" si="7">C84</f>
        <v>0</v>
      </c>
      <c r="L84" s="266" t="s">
        <v>245</v>
      </c>
      <c r="M84" s="266"/>
      <c r="N84" s="252"/>
      <c r="O84" s="253"/>
      <c r="P84" s="254"/>
      <c r="Q84" s="255"/>
      <c r="R84" s="41"/>
      <c r="S84" s="40"/>
    </row>
    <row r="85" spans="1:19" ht="14.4" x14ac:dyDescent="0.3">
      <c r="A85" s="40"/>
      <c r="B85" s="37"/>
      <c r="C85" s="259"/>
      <c r="D85" s="266" t="s">
        <v>247</v>
      </c>
      <c r="E85" s="266"/>
      <c r="F85" s="256"/>
      <c r="G85" s="257"/>
      <c r="H85" s="254"/>
      <c r="I85" s="255"/>
      <c r="J85" s="95"/>
      <c r="K85" s="259"/>
      <c r="L85" s="266" t="s">
        <v>247</v>
      </c>
      <c r="M85" s="266"/>
      <c r="N85" s="252"/>
      <c r="O85" s="253"/>
      <c r="P85" s="254"/>
      <c r="Q85" s="255"/>
      <c r="R85" s="41"/>
      <c r="S85" s="40"/>
    </row>
    <row r="86" spans="1:19" ht="14.4" x14ac:dyDescent="0.3">
      <c r="A86" s="40"/>
      <c r="B86" s="37"/>
      <c r="C86" s="259"/>
      <c r="D86" s="266" t="s">
        <v>248</v>
      </c>
      <c r="E86" s="266"/>
      <c r="F86" s="256"/>
      <c r="G86" s="257"/>
      <c r="H86" s="254"/>
      <c r="I86" s="255"/>
      <c r="J86" s="95"/>
      <c r="K86" s="259"/>
      <c r="L86" s="266" t="s">
        <v>248</v>
      </c>
      <c r="M86" s="266"/>
      <c r="N86" s="252"/>
      <c r="O86" s="253"/>
      <c r="P86" s="254"/>
      <c r="Q86" s="255"/>
      <c r="R86" s="41"/>
      <c r="S86" s="40"/>
    </row>
    <row r="87" spans="1:19" ht="14.4" x14ac:dyDescent="0.3">
      <c r="A87" s="40"/>
      <c r="B87" s="37"/>
      <c r="C87" s="260"/>
      <c r="D87" s="263" t="s">
        <v>241</v>
      </c>
      <c r="E87" s="265"/>
      <c r="F87" s="256"/>
      <c r="G87" s="257"/>
      <c r="H87" s="254"/>
      <c r="I87" s="255"/>
      <c r="J87" s="95"/>
      <c r="K87" s="260"/>
      <c r="L87" s="263" t="s">
        <v>241</v>
      </c>
      <c r="M87" s="265"/>
      <c r="N87" s="252"/>
      <c r="O87" s="253"/>
      <c r="P87" s="254"/>
      <c r="Q87" s="255"/>
      <c r="R87" s="41"/>
      <c r="S87" s="40"/>
    </row>
    <row r="88" spans="1:19" ht="14.4" x14ac:dyDescent="0.3">
      <c r="A88" s="40"/>
      <c r="B88" s="37"/>
      <c r="C88" s="258">
        <f>C54</f>
        <v>0</v>
      </c>
      <c r="D88" s="266" t="s">
        <v>245</v>
      </c>
      <c r="E88" s="266"/>
      <c r="F88" s="256"/>
      <c r="G88" s="257"/>
      <c r="H88" s="254"/>
      <c r="I88" s="255"/>
      <c r="J88" s="95"/>
      <c r="K88" s="258">
        <f t="shared" ref="K88" si="8">C88</f>
        <v>0</v>
      </c>
      <c r="L88" s="266" t="s">
        <v>245</v>
      </c>
      <c r="M88" s="266"/>
      <c r="N88" s="252"/>
      <c r="O88" s="253"/>
      <c r="P88" s="254"/>
      <c r="Q88" s="255"/>
      <c r="R88" s="41"/>
      <c r="S88" s="40"/>
    </row>
    <row r="89" spans="1:19" ht="14.4" x14ac:dyDescent="0.3">
      <c r="A89" s="40"/>
      <c r="B89" s="37"/>
      <c r="C89" s="259"/>
      <c r="D89" s="266" t="s">
        <v>247</v>
      </c>
      <c r="E89" s="266"/>
      <c r="F89" s="256"/>
      <c r="G89" s="257"/>
      <c r="H89" s="254"/>
      <c r="I89" s="255"/>
      <c r="J89" s="95"/>
      <c r="K89" s="259"/>
      <c r="L89" s="266" t="s">
        <v>247</v>
      </c>
      <c r="M89" s="266"/>
      <c r="N89" s="252"/>
      <c r="O89" s="253"/>
      <c r="P89" s="254"/>
      <c r="Q89" s="255"/>
      <c r="R89" s="41"/>
      <c r="S89" s="40"/>
    </row>
    <row r="90" spans="1:19" ht="14.4" x14ac:dyDescent="0.3">
      <c r="A90" s="40"/>
      <c r="B90" s="37"/>
      <c r="C90" s="259"/>
      <c r="D90" s="266" t="s">
        <v>248</v>
      </c>
      <c r="E90" s="266"/>
      <c r="F90" s="256"/>
      <c r="G90" s="257"/>
      <c r="H90" s="254"/>
      <c r="I90" s="255"/>
      <c r="J90" s="95"/>
      <c r="K90" s="259"/>
      <c r="L90" s="266" t="s">
        <v>248</v>
      </c>
      <c r="M90" s="266"/>
      <c r="N90" s="252"/>
      <c r="O90" s="253"/>
      <c r="P90" s="254"/>
      <c r="Q90" s="255"/>
      <c r="R90" s="41"/>
      <c r="S90" s="40"/>
    </row>
    <row r="91" spans="1:19" ht="14.4" x14ac:dyDescent="0.3">
      <c r="A91" s="40"/>
      <c r="B91" s="37"/>
      <c r="C91" s="260"/>
      <c r="D91" s="263" t="s">
        <v>241</v>
      </c>
      <c r="E91" s="265"/>
      <c r="F91" s="256"/>
      <c r="G91" s="257"/>
      <c r="H91" s="254"/>
      <c r="I91" s="255"/>
      <c r="J91" s="95"/>
      <c r="K91" s="260"/>
      <c r="L91" s="263" t="s">
        <v>241</v>
      </c>
      <c r="M91" s="265"/>
      <c r="N91" s="252"/>
      <c r="O91" s="253"/>
      <c r="P91" s="254"/>
      <c r="Q91" s="255"/>
      <c r="R91" s="41"/>
      <c r="S91" s="40"/>
    </row>
    <row r="92" spans="1:19" ht="14.4" x14ac:dyDescent="0.3">
      <c r="A92" s="40"/>
      <c r="B92" s="37"/>
      <c r="C92" s="258">
        <f>C55</f>
        <v>0</v>
      </c>
      <c r="D92" s="266" t="s">
        <v>245</v>
      </c>
      <c r="E92" s="266"/>
      <c r="F92" s="256"/>
      <c r="G92" s="257"/>
      <c r="H92" s="254"/>
      <c r="I92" s="255"/>
      <c r="J92" s="95"/>
      <c r="K92" s="258">
        <f t="shared" ref="K92" si="9">C92</f>
        <v>0</v>
      </c>
      <c r="L92" s="266" t="s">
        <v>245</v>
      </c>
      <c r="M92" s="266"/>
      <c r="N92" s="252"/>
      <c r="O92" s="253"/>
      <c r="P92" s="254"/>
      <c r="Q92" s="255"/>
      <c r="R92" s="41"/>
      <c r="S92" s="40"/>
    </row>
    <row r="93" spans="1:19" ht="14.4" x14ac:dyDescent="0.3">
      <c r="A93" s="40"/>
      <c r="B93" s="37"/>
      <c r="C93" s="259"/>
      <c r="D93" s="266" t="s">
        <v>247</v>
      </c>
      <c r="E93" s="266"/>
      <c r="F93" s="256"/>
      <c r="G93" s="257"/>
      <c r="H93" s="254"/>
      <c r="I93" s="255"/>
      <c r="J93" s="95"/>
      <c r="K93" s="259"/>
      <c r="L93" s="266" t="s">
        <v>247</v>
      </c>
      <c r="M93" s="266"/>
      <c r="N93" s="252"/>
      <c r="O93" s="253"/>
      <c r="P93" s="254"/>
      <c r="Q93" s="255"/>
      <c r="R93" s="41"/>
      <c r="S93" s="40"/>
    </row>
    <row r="94" spans="1:19" ht="14.4" x14ac:dyDescent="0.3">
      <c r="A94" s="40"/>
      <c r="B94" s="37"/>
      <c r="C94" s="259"/>
      <c r="D94" s="266" t="s">
        <v>248</v>
      </c>
      <c r="E94" s="266"/>
      <c r="F94" s="256"/>
      <c r="G94" s="257"/>
      <c r="H94" s="254"/>
      <c r="I94" s="255"/>
      <c r="J94" s="95"/>
      <c r="K94" s="259"/>
      <c r="L94" s="266" t="s">
        <v>248</v>
      </c>
      <c r="M94" s="266"/>
      <c r="N94" s="252"/>
      <c r="O94" s="253"/>
      <c r="P94" s="254"/>
      <c r="Q94" s="255"/>
      <c r="R94" s="41"/>
      <c r="S94" s="40"/>
    </row>
    <row r="95" spans="1:19" ht="14.4" x14ac:dyDescent="0.3">
      <c r="A95" s="40"/>
      <c r="B95" s="37"/>
      <c r="C95" s="260"/>
      <c r="D95" s="263" t="s">
        <v>241</v>
      </c>
      <c r="E95" s="265"/>
      <c r="F95" s="256"/>
      <c r="G95" s="257"/>
      <c r="H95" s="254"/>
      <c r="I95" s="255"/>
      <c r="J95" s="95"/>
      <c r="K95" s="260"/>
      <c r="L95" s="263" t="s">
        <v>241</v>
      </c>
      <c r="M95" s="265"/>
      <c r="N95" s="252"/>
      <c r="O95" s="253"/>
      <c r="P95" s="254"/>
      <c r="Q95" s="255"/>
      <c r="R95" s="41"/>
      <c r="S95" s="40"/>
    </row>
    <row r="96" spans="1:19" ht="14.4" x14ac:dyDescent="0.3">
      <c r="A96" s="40"/>
      <c r="B96" s="37"/>
      <c r="C96" s="258">
        <f>C56</f>
        <v>0</v>
      </c>
      <c r="D96" s="266" t="s">
        <v>245</v>
      </c>
      <c r="E96" s="266"/>
      <c r="F96" s="256"/>
      <c r="G96" s="257"/>
      <c r="H96" s="254"/>
      <c r="I96" s="255"/>
      <c r="J96" s="95"/>
      <c r="K96" s="258">
        <f t="shared" ref="K96" si="10">C96</f>
        <v>0</v>
      </c>
      <c r="L96" s="266" t="s">
        <v>245</v>
      </c>
      <c r="M96" s="266"/>
      <c r="N96" s="252"/>
      <c r="O96" s="253"/>
      <c r="P96" s="254"/>
      <c r="Q96" s="255"/>
      <c r="R96" s="41"/>
      <c r="S96" s="40"/>
    </row>
    <row r="97" spans="1:19" ht="14.4" x14ac:dyDescent="0.3">
      <c r="A97" s="40"/>
      <c r="B97" s="37"/>
      <c r="C97" s="259"/>
      <c r="D97" s="266" t="s">
        <v>247</v>
      </c>
      <c r="E97" s="266"/>
      <c r="F97" s="256"/>
      <c r="G97" s="257"/>
      <c r="H97" s="254"/>
      <c r="I97" s="255"/>
      <c r="J97" s="95"/>
      <c r="K97" s="259"/>
      <c r="L97" s="266" t="s">
        <v>247</v>
      </c>
      <c r="M97" s="266"/>
      <c r="N97" s="252"/>
      <c r="O97" s="253"/>
      <c r="P97" s="254"/>
      <c r="Q97" s="255"/>
      <c r="R97" s="41"/>
      <c r="S97" s="40"/>
    </row>
    <row r="98" spans="1:19" ht="14.4" x14ac:dyDescent="0.3">
      <c r="A98" s="40"/>
      <c r="B98" s="37"/>
      <c r="C98" s="259"/>
      <c r="D98" s="266" t="s">
        <v>248</v>
      </c>
      <c r="E98" s="266"/>
      <c r="F98" s="256"/>
      <c r="G98" s="257"/>
      <c r="H98" s="254"/>
      <c r="I98" s="255"/>
      <c r="J98" s="95"/>
      <c r="K98" s="259"/>
      <c r="L98" s="266" t="s">
        <v>248</v>
      </c>
      <c r="M98" s="266"/>
      <c r="N98" s="252"/>
      <c r="O98" s="253"/>
      <c r="P98" s="254"/>
      <c r="Q98" s="255"/>
      <c r="R98" s="41"/>
      <c r="S98" s="40"/>
    </row>
    <row r="99" spans="1:19" ht="14.4" x14ac:dyDescent="0.3">
      <c r="A99" s="40"/>
      <c r="B99" s="37"/>
      <c r="C99" s="260"/>
      <c r="D99" s="263" t="s">
        <v>241</v>
      </c>
      <c r="E99" s="265"/>
      <c r="F99" s="256"/>
      <c r="G99" s="257"/>
      <c r="H99" s="254"/>
      <c r="I99" s="255"/>
      <c r="J99" s="95"/>
      <c r="K99" s="260"/>
      <c r="L99" s="263" t="s">
        <v>241</v>
      </c>
      <c r="M99" s="265"/>
      <c r="N99" s="252"/>
      <c r="O99" s="253"/>
      <c r="P99" s="254"/>
      <c r="Q99" s="255"/>
      <c r="R99" s="41"/>
      <c r="S99" s="40"/>
    </row>
    <row r="100" spans="1:19" ht="14.4" x14ac:dyDescent="0.3">
      <c r="A100" s="40"/>
      <c r="B100" s="37"/>
      <c r="C100" s="258">
        <f>C57</f>
        <v>0</v>
      </c>
      <c r="D100" s="266" t="s">
        <v>245</v>
      </c>
      <c r="E100" s="266"/>
      <c r="F100" s="256"/>
      <c r="G100" s="257"/>
      <c r="H100" s="254"/>
      <c r="I100" s="255"/>
      <c r="J100" s="95"/>
      <c r="K100" s="258">
        <f t="shared" ref="K100" si="11">C100</f>
        <v>0</v>
      </c>
      <c r="L100" s="266" t="s">
        <v>245</v>
      </c>
      <c r="M100" s="266"/>
      <c r="N100" s="252"/>
      <c r="O100" s="253"/>
      <c r="P100" s="254"/>
      <c r="Q100" s="255"/>
      <c r="R100" s="41"/>
      <c r="S100" s="40"/>
    </row>
    <row r="101" spans="1:19" ht="14.4" x14ac:dyDescent="0.3">
      <c r="A101" s="40"/>
      <c r="B101" s="37"/>
      <c r="C101" s="259"/>
      <c r="D101" s="266" t="s">
        <v>247</v>
      </c>
      <c r="E101" s="266"/>
      <c r="F101" s="256"/>
      <c r="G101" s="257"/>
      <c r="H101" s="254"/>
      <c r="I101" s="255"/>
      <c r="J101" s="95"/>
      <c r="K101" s="259"/>
      <c r="L101" s="266" t="s">
        <v>247</v>
      </c>
      <c r="M101" s="266"/>
      <c r="N101" s="252"/>
      <c r="O101" s="253"/>
      <c r="P101" s="254"/>
      <c r="Q101" s="255"/>
      <c r="R101" s="41"/>
      <c r="S101" s="40"/>
    </row>
    <row r="102" spans="1:19" ht="14.4" x14ac:dyDescent="0.3">
      <c r="A102" s="40"/>
      <c r="B102" s="37"/>
      <c r="C102" s="259"/>
      <c r="D102" s="266" t="s">
        <v>248</v>
      </c>
      <c r="E102" s="266"/>
      <c r="F102" s="256"/>
      <c r="G102" s="257"/>
      <c r="H102" s="254"/>
      <c r="I102" s="255"/>
      <c r="J102" s="95"/>
      <c r="K102" s="259"/>
      <c r="L102" s="266" t="s">
        <v>248</v>
      </c>
      <c r="M102" s="266"/>
      <c r="N102" s="252"/>
      <c r="O102" s="253"/>
      <c r="P102" s="254"/>
      <c r="Q102" s="255"/>
      <c r="R102" s="41"/>
      <c r="S102" s="40"/>
    </row>
    <row r="103" spans="1:19" ht="14.4" x14ac:dyDescent="0.3">
      <c r="A103" s="40"/>
      <c r="B103" s="37"/>
      <c r="C103" s="260"/>
      <c r="D103" s="263" t="s">
        <v>241</v>
      </c>
      <c r="E103" s="265"/>
      <c r="F103" s="256"/>
      <c r="G103" s="257"/>
      <c r="H103" s="254"/>
      <c r="I103" s="255"/>
      <c r="J103" s="95"/>
      <c r="K103" s="260"/>
      <c r="L103" s="263" t="s">
        <v>241</v>
      </c>
      <c r="M103" s="265"/>
      <c r="N103" s="252"/>
      <c r="O103" s="253"/>
      <c r="P103" s="254"/>
      <c r="Q103" s="255"/>
      <c r="R103" s="41"/>
      <c r="S103" s="40"/>
    </row>
    <row r="104" spans="1:19" ht="14.4" x14ac:dyDescent="0.3">
      <c r="A104" s="40"/>
      <c r="B104" s="37"/>
      <c r="C104" s="258">
        <f>C58</f>
        <v>0</v>
      </c>
      <c r="D104" s="266" t="s">
        <v>245</v>
      </c>
      <c r="E104" s="266"/>
      <c r="F104" s="256"/>
      <c r="G104" s="257"/>
      <c r="H104" s="254"/>
      <c r="I104" s="255"/>
      <c r="J104" s="95"/>
      <c r="K104" s="258">
        <f t="shared" ref="K104" si="12">C104</f>
        <v>0</v>
      </c>
      <c r="L104" s="266" t="s">
        <v>245</v>
      </c>
      <c r="M104" s="266"/>
      <c r="N104" s="252"/>
      <c r="O104" s="253"/>
      <c r="P104" s="254"/>
      <c r="Q104" s="255"/>
      <c r="R104" s="41"/>
      <c r="S104" s="40"/>
    </row>
    <row r="105" spans="1:19" ht="14.4" x14ac:dyDescent="0.3">
      <c r="A105" s="40"/>
      <c r="B105" s="37"/>
      <c r="C105" s="259"/>
      <c r="D105" s="266" t="s">
        <v>247</v>
      </c>
      <c r="E105" s="266"/>
      <c r="F105" s="256"/>
      <c r="G105" s="257"/>
      <c r="H105" s="254"/>
      <c r="I105" s="255"/>
      <c r="J105" s="95"/>
      <c r="K105" s="259"/>
      <c r="L105" s="266" t="s">
        <v>247</v>
      </c>
      <c r="M105" s="266"/>
      <c r="N105" s="252"/>
      <c r="O105" s="253"/>
      <c r="P105" s="254"/>
      <c r="Q105" s="255"/>
      <c r="R105" s="41"/>
      <c r="S105" s="40"/>
    </row>
    <row r="106" spans="1:19" ht="14.4" x14ac:dyDescent="0.3">
      <c r="A106" s="40"/>
      <c r="B106" s="37"/>
      <c r="C106" s="259"/>
      <c r="D106" s="266" t="s">
        <v>248</v>
      </c>
      <c r="E106" s="266"/>
      <c r="F106" s="256"/>
      <c r="G106" s="257"/>
      <c r="H106" s="254"/>
      <c r="I106" s="255"/>
      <c r="J106" s="95"/>
      <c r="K106" s="259"/>
      <c r="L106" s="266" t="s">
        <v>248</v>
      </c>
      <c r="M106" s="266"/>
      <c r="N106" s="252"/>
      <c r="O106" s="253"/>
      <c r="P106" s="254"/>
      <c r="Q106" s="255"/>
      <c r="R106" s="41"/>
      <c r="S106" s="40"/>
    </row>
    <row r="107" spans="1:19" ht="14.4" x14ac:dyDescent="0.3">
      <c r="A107" s="40"/>
      <c r="B107" s="37"/>
      <c r="C107" s="260"/>
      <c r="D107" s="263" t="s">
        <v>241</v>
      </c>
      <c r="E107" s="265"/>
      <c r="F107" s="256"/>
      <c r="G107" s="257"/>
      <c r="H107" s="254"/>
      <c r="I107" s="255"/>
      <c r="J107" s="95"/>
      <c r="K107" s="260"/>
      <c r="L107" s="263" t="s">
        <v>241</v>
      </c>
      <c r="M107" s="265"/>
      <c r="N107" s="252"/>
      <c r="O107" s="253"/>
      <c r="P107" s="254"/>
      <c r="Q107" s="255"/>
      <c r="R107" s="41"/>
      <c r="S107" s="40"/>
    </row>
    <row r="108" spans="1:19" ht="14.4" x14ac:dyDescent="0.3">
      <c r="A108" s="40"/>
      <c r="B108" s="37"/>
      <c r="C108" s="258">
        <f>C59</f>
        <v>0</v>
      </c>
      <c r="D108" s="266" t="s">
        <v>245</v>
      </c>
      <c r="E108" s="266"/>
      <c r="F108" s="256"/>
      <c r="G108" s="257"/>
      <c r="H108" s="254"/>
      <c r="I108" s="255"/>
      <c r="J108" s="95"/>
      <c r="K108" s="258">
        <f t="shared" ref="K108" si="13">C108</f>
        <v>0</v>
      </c>
      <c r="L108" s="266" t="s">
        <v>245</v>
      </c>
      <c r="M108" s="266"/>
      <c r="N108" s="252"/>
      <c r="O108" s="253"/>
      <c r="P108" s="254"/>
      <c r="Q108" s="255"/>
      <c r="R108" s="41"/>
      <c r="S108" s="40"/>
    </row>
    <row r="109" spans="1:19" ht="14.4" x14ac:dyDescent="0.3">
      <c r="A109" s="40"/>
      <c r="B109" s="37"/>
      <c r="C109" s="259"/>
      <c r="D109" s="266" t="s">
        <v>247</v>
      </c>
      <c r="E109" s="266"/>
      <c r="F109" s="256"/>
      <c r="G109" s="257"/>
      <c r="H109" s="254"/>
      <c r="I109" s="255"/>
      <c r="J109" s="95"/>
      <c r="K109" s="259"/>
      <c r="L109" s="266" t="s">
        <v>247</v>
      </c>
      <c r="M109" s="266"/>
      <c r="N109" s="252"/>
      <c r="O109" s="253"/>
      <c r="P109" s="254"/>
      <c r="Q109" s="255"/>
      <c r="R109" s="41"/>
      <c r="S109" s="40"/>
    </row>
    <row r="110" spans="1:19" ht="14.4" x14ac:dyDescent="0.3">
      <c r="A110" s="40"/>
      <c r="B110" s="37"/>
      <c r="C110" s="259"/>
      <c r="D110" s="266" t="s">
        <v>248</v>
      </c>
      <c r="E110" s="266"/>
      <c r="F110" s="256"/>
      <c r="G110" s="257"/>
      <c r="H110" s="254"/>
      <c r="I110" s="255"/>
      <c r="J110" s="95"/>
      <c r="K110" s="259"/>
      <c r="L110" s="266" t="s">
        <v>248</v>
      </c>
      <c r="M110" s="266"/>
      <c r="N110" s="252"/>
      <c r="O110" s="253"/>
      <c r="P110" s="254"/>
      <c r="Q110" s="255"/>
      <c r="R110" s="41"/>
      <c r="S110" s="40"/>
    </row>
    <row r="111" spans="1:19" ht="14.4" x14ac:dyDescent="0.3">
      <c r="A111" s="40"/>
      <c r="B111" s="37"/>
      <c r="C111" s="260"/>
      <c r="D111" s="263" t="s">
        <v>241</v>
      </c>
      <c r="E111" s="265"/>
      <c r="F111" s="256"/>
      <c r="G111" s="257"/>
      <c r="H111" s="254"/>
      <c r="I111" s="255"/>
      <c r="J111" s="95"/>
      <c r="K111" s="260"/>
      <c r="L111" s="263" t="s">
        <v>241</v>
      </c>
      <c r="M111" s="265"/>
      <c r="N111" s="252"/>
      <c r="O111" s="253"/>
      <c r="P111" s="254"/>
      <c r="Q111" s="255"/>
      <c r="R111" s="41"/>
      <c r="S111" s="40"/>
    </row>
    <row r="112" spans="1:19" ht="14.4" x14ac:dyDescent="0.3">
      <c r="A112" s="40"/>
      <c r="B112" s="37"/>
      <c r="C112" s="258">
        <f>C60</f>
        <v>0</v>
      </c>
      <c r="D112" s="266" t="s">
        <v>245</v>
      </c>
      <c r="E112" s="266"/>
      <c r="F112" s="256"/>
      <c r="G112" s="257"/>
      <c r="H112" s="254"/>
      <c r="I112" s="255"/>
      <c r="J112" s="95"/>
      <c r="K112" s="258">
        <f t="shared" ref="K112" si="14">C112</f>
        <v>0</v>
      </c>
      <c r="L112" s="266" t="s">
        <v>245</v>
      </c>
      <c r="M112" s="266"/>
      <c r="N112" s="252"/>
      <c r="O112" s="253"/>
      <c r="P112" s="254"/>
      <c r="Q112" s="255"/>
      <c r="R112" s="41"/>
      <c r="S112" s="40"/>
    </row>
    <row r="113" spans="1:19" ht="14.4" x14ac:dyDescent="0.3">
      <c r="A113" s="40"/>
      <c r="B113" s="37"/>
      <c r="C113" s="259"/>
      <c r="D113" s="266" t="s">
        <v>247</v>
      </c>
      <c r="E113" s="266"/>
      <c r="F113" s="256"/>
      <c r="G113" s="257"/>
      <c r="H113" s="254"/>
      <c r="I113" s="255"/>
      <c r="J113" s="95"/>
      <c r="K113" s="259"/>
      <c r="L113" s="266" t="s">
        <v>247</v>
      </c>
      <c r="M113" s="266"/>
      <c r="N113" s="252"/>
      <c r="O113" s="253"/>
      <c r="P113" s="254"/>
      <c r="Q113" s="255"/>
      <c r="R113" s="41"/>
      <c r="S113" s="40"/>
    </row>
    <row r="114" spans="1:19" ht="14.4" x14ac:dyDescent="0.3">
      <c r="A114" s="40"/>
      <c r="B114" s="37"/>
      <c r="C114" s="259"/>
      <c r="D114" s="266" t="s">
        <v>248</v>
      </c>
      <c r="E114" s="266"/>
      <c r="F114" s="256"/>
      <c r="G114" s="257"/>
      <c r="H114" s="254"/>
      <c r="I114" s="255"/>
      <c r="J114" s="95"/>
      <c r="K114" s="259"/>
      <c r="L114" s="266" t="s">
        <v>248</v>
      </c>
      <c r="M114" s="266"/>
      <c r="N114" s="252"/>
      <c r="O114" s="253"/>
      <c r="P114" s="254"/>
      <c r="Q114" s="255"/>
      <c r="R114" s="41"/>
      <c r="S114" s="40"/>
    </row>
    <row r="115" spans="1:19" ht="14.4" x14ac:dyDescent="0.3">
      <c r="A115" s="40"/>
      <c r="B115" s="37"/>
      <c r="C115" s="260"/>
      <c r="D115" s="263" t="s">
        <v>241</v>
      </c>
      <c r="E115" s="265"/>
      <c r="F115" s="256"/>
      <c r="G115" s="257"/>
      <c r="H115" s="254"/>
      <c r="I115" s="255"/>
      <c r="J115" s="95"/>
      <c r="K115" s="260"/>
      <c r="L115" s="263" t="s">
        <v>241</v>
      </c>
      <c r="M115" s="265"/>
      <c r="N115" s="252"/>
      <c r="O115" s="253"/>
      <c r="P115" s="254"/>
      <c r="Q115" s="255"/>
      <c r="R115" s="41"/>
      <c r="S115" s="40"/>
    </row>
    <row r="116" spans="1:19" ht="14.85" customHeight="1" x14ac:dyDescent="0.3">
      <c r="A116" s="40"/>
      <c r="B116" s="37"/>
      <c r="C116" s="251" t="s">
        <v>253</v>
      </c>
      <c r="D116" s="251"/>
      <c r="E116" s="251"/>
      <c r="F116" s="250">
        <f>F68+F72+F76+F80+F84+F88+F92+F96+F100+F104+F108+F112</f>
        <v>0</v>
      </c>
      <c r="G116" s="250"/>
      <c r="H116" s="95"/>
      <c r="I116" s="95"/>
      <c r="J116" s="95"/>
      <c r="K116" s="251" t="s">
        <v>253</v>
      </c>
      <c r="L116" s="251"/>
      <c r="M116" s="251"/>
      <c r="N116" s="250">
        <f>N68+N72+N76+N80+N84+N88+N92+N96+N100+N104+N108+N112</f>
        <v>0</v>
      </c>
      <c r="O116" s="250"/>
      <c r="P116" s="95"/>
      <c r="Q116" s="95"/>
      <c r="R116" s="41"/>
      <c r="S116" s="40"/>
    </row>
    <row r="117" spans="1:19" ht="14.85" customHeight="1" x14ac:dyDescent="0.3">
      <c r="A117" s="40"/>
      <c r="B117" s="37"/>
      <c r="C117" s="251" t="s">
        <v>254</v>
      </c>
      <c r="D117" s="251"/>
      <c r="E117" s="251"/>
      <c r="F117" s="250">
        <f>F69+F73+F77+F81+F85+F89+F93+F97+F101+F105+F109+F113</f>
        <v>0</v>
      </c>
      <c r="G117" s="250"/>
      <c r="H117" s="95"/>
      <c r="I117" s="95"/>
      <c r="J117" s="95"/>
      <c r="K117" s="251" t="s">
        <v>254</v>
      </c>
      <c r="L117" s="251"/>
      <c r="M117" s="251"/>
      <c r="N117" s="250">
        <f>N69+N73+N77+N81+N85+N89+N93+N97+N101+N105+N109+N113</f>
        <v>0</v>
      </c>
      <c r="O117" s="250"/>
      <c r="P117" s="95"/>
      <c r="Q117" s="95"/>
      <c r="R117" s="41"/>
      <c r="S117" s="40"/>
    </row>
    <row r="118" spans="1:19" ht="14.85" customHeight="1" x14ac:dyDescent="0.3">
      <c r="A118" s="40"/>
      <c r="B118" s="37"/>
      <c r="C118" s="251" t="s">
        <v>255</v>
      </c>
      <c r="D118" s="251"/>
      <c r="E118" s="251"/>
      <c r="F118" s="250">
        <f>F70+F74+F78+F82+F86+F90+F94+F98+F102+F106+F110+F114</f>
        <v>0</v>
      </c>
      <c r="G118" s="250"/>
      <c r="H118" s="95"/>
      <c r="I118" s="95"/>
      <c r="J118" s="95"/>
      <c r="K118" s="251" t="s">
        <v>255</v>
      </c>
      <c r="L118" s="251"/>
      <c r="M118" s="251"/>
      <c r="N118" s="250">
        <f>N70+N74+N78+N82+N86+N90+N94+N98+N102+N106+N110+N114</f>
        <v>0</v>
      </c>
      <c r="O118" s="250"/>
      <c r="P118" s="95"/>
      <c r="Q118" s="95"/>
      <c r="R118" s="41"/>
      <c r="S118" s="40"/>
    </row>
    <row r="119" spans="1:19" ht="14.85" customHeight="1" x14ac:dyDescent="0.3">
      <c r="A119" s="40"/>
      <c r="B119" s="37"/>
      <c r="C119" s="251" t="s">
        <v>256</v>
      </c>
      <c r="D119" s="251"/>
      <c r="E119" s="251"/>
      <c r="F119" s="250">
        <f>F71+F75+F79+F83+F87+F91+F95+F99+F103+F107+F111+F115</f>
        <v>0</v>
      </c>
      <c r="G119" s="250"/>
      <c r="H119" s="95"/>
      <c r="I119" s="95"/>
      <c r="J119" s="95"/>
      <c r="K119" s="251" t="s">
        <v>256</v>
      </c>
      <c r="L119" s="251"/>
      <c r="M119" s="251"/>
      <c r="N119" s="250">
        <f>N71+N75+N79+N83+N87+N91+N95+N99+N103+N107+N111+N115</f>
        <v>0</v>
      </c>
      <c r="O119" s="250"/>
      <c r="P119" s="95"/>
      <c r="Q119" s="95"/>
      <c r="R119" s="41"/>
      <c r="S119" s="40"/>
    </row>
    <row r="120" spans="1:19" ht="15" thickBot="1" x14ac:dyDescent="0.35">
      <c r="A120" s="40"/>
      <c r="B120" s="99"/>
      <c r="C120" s="138"/>
      <c r="D120" s="138"/>
      <c r="E120" s="138"/>
      <c r="F120" s="138"/>
      <c r="G120" s="138"/>
      <c r="H120" s="138"/>
      <c r="I120" s="138"/>
      <c r="J120" s="138"/>
      <c r="K120" s="138"/>
      <c r="L120" s="138"/>
      <c r="M120" s="138"/>
      <c r="N120" s="138"/>
      <c r="O120" s="138"/>
      <c r="P120" s="138"/>
      <c r="Q120" s="138"/>
      <c r="R120" s="101"/>
      <c r="S120" s="40"/>
    </row>
    <row r="121" spans="1:19" x14ac:dyDescent="0.25">
      <c r="A121" s="40"/>
      <c r="B121" s="40"/>
      <c r="C121" s="40"/>
      <c r="D121" s="40"/>
      <c r="E121" s="40"/>
      <c r="F121" s="40"/>
      <c r="G121" s="40"/>
      <c r="H121" s="40"/>
      <c r="I121" s="40"/>
      <c r="J121" s="40"/>
      <c r="K121" s="40"/>
      <c r="L121" s="40"/>
      <c r="M121" s="40"/>
      <c r="N121" s="40"/>
      <c r="O121" s="40"/>
      <c r="P121" s="40"/>
      <c r="Q121" s="40"/>
      <c r="R121" s="40"/>
      <c r="S121" s="40"/>
    </row>
  </sheetData>
  <sheetProtection selectLockedCells="1"/>
  <mergeCells count="554">
    <mergeCell ref="P53:Q53"/>
    <mergeCell ref="K54:L54"/>
    <mergeCell ref="N54:O54"/>
    <mergeCell ref="P54:Q54"/>
    <mergeCell ref="K55:L55"/>
    <mergeCell ref="N55:O55"/>
    <mergeCell ref="P55:Q55"/>
    <mergeCell ref="K56:L56"/>
    <mergeCell ref="N56:O56"/>
    <mergeCell ref="P60:Q60"/>
    <mergeCell ref="N61:O61"/>
    <mergeCell ref="P56:Q56"/>
    <mergeCell ref="K57:L57"/>
    <mergeCell ref="N57:O57"/>
    <mergeCell ref="P57:Q57"/>
    <mergeCell ref="K58:L58"/>
    <mergeCell ref="N58:O58"/>
    <mergeCell ref="P58:Q58"/>
    <mergeCell ref="K59:L59"/>
    <mergeCell ref="N59:O59"/>
    <mergeCell ref="P59:Q59"/>
    <mergeCell ref="P50:Q50"/>
    <mergeCell ref="K51:L51"/>
    <mergeCell ref="N51:O51"/>
    <mergeCell ref="P51:Q51"/>
    <mergeCell ref="K52:L52"/>
    <mergeCell ref="N52:O52"/>
    <mergeCell ref="P52:Q52"/>
    <mergeCell ref="N44:Q44"/>
    <mergeCell ref="N45:Q45"/>
    <mergeCell ref="P49:Q49"/>
    <mergeCell ref="C59:D59"/>
    <mergeCell ref="F59:G59"/>
    <mergeCell ref="H59:I59"/>
    <mergeCell ref="C60:D60"/>
    <mergeCell ref="F60:G60"/>
    <mergeCell ref="H60:I60"/>
    <mergeCell ref="F61:G61"/>
    <mergeCell ref="K49:L49"/>
    <mergeCell ref="N49:O49"/>
    <mergeCell ref="K53:L53"/>
    <mergeCell ref="N53:O53"/>
    <mergeCell ref="K60:L60"/>
    <mergeCell ref="N60:O60"/>
    <mergeCell ref="K50:L50"/>
    <mergeCell ref="N50:O50"/>
    <mergeCell ref="P38:Q38"/>
    <mergeCell ref="N39:O39"/>
    <mergeCell ref="C39:D39"/>
    <mergeCell ref="C61:D61"/>
    <mergeCell ref="C49:D49"/>
    <mergeCell ref="F49:G49"/>
    <mergeCell ref="H49:I49"/>
    <mergeCell ref="C50:D50"/>
    <mergeCell ref="F50:G50"/>
    <mergeCell ref="H50:I50"/>
    <mergeCell ref="C51:D51"/>
    <mergeCell ref="F51:G51"/>
    <mergeCell ref="H51:I51"/>
    <mergeCell ref="C52:D52"/>
    <mergeCell ref="F52:G52"/>
    <mergeCell ref="H52:I52"/>
    <mergeCell ref="C53:D53"/>
    <mergeCell ref="F53:G53"/>
    <mergeCell ref="H53:I53"/>
    <mergeCell ref="C54:D54"/>
    <mergeCell ref="H57:I57"/>
    <mergeCell ref="C58:D58"/>
    <mergeCell ref="F58:G58"/>
    <mergeCell ref="H58:I58"/>
    <mergeCell ref="P34:Q34"/>
    <mergeCell ref="K35:L35"/>
    <mergeCell ref="N35:O35"/>
    <mergeCell ref="P35:Q35"/>
    <mergeCell ref="K36:L36"/>
    <mergeCell ref="N36:O36"/>
    <mergeCell ref="P36:Q36"/>
    <mergeCell ref="K37:L37"/>
    <mergeCell ref="N37:O37"/>
    <mergeCell ref="P37:Q37"/>
    <mergeCell ref="G45:I45"/>
    <mergeCell ref="J45:M45"/>
    <mergeCell ref="F26:G26"/>
    <mergeCell ref="J44:M44"/>
    <mergeCell ref="K39:L39"/>
    <mergeCell ref="K27:L27"/>
    <mergeCell ref="N27:O27"/>
    <mergeCell ref="K28:L28"/>
    <mergeCell ref="N28:O28"/>
    <mergeCell ref="K29:L29"/>
    <mergeCell ref="N29:O29"/>
    <mergeCell ref="K30:L30"/>
    <mergeCell ref="N30:O30"/>
    <mergeCell ref="K31:L31"/>
    <mergeCell ref="N31:O31"/>
    <mergeCell ref="C45:F45"/>
    <mergeCell ref="K34:L34"/>
    <mergeCell ref="N34:O34"/>
    <mergeCell ref="K38:L38"/>
    <mergeCell ref="N38:O38"/>
    <mergeCell ref="C30:D30"/>
    <mergeCell ref="H30:I30"/>
    <mergeCell ref="C31:D31"/>
    <mergeCell ref="H31:I31"/>
    <mergeCell ref="K32:L32"/>
    <mergeCell ref="N32:O32"/>
    <mergeCell ref="K33:L33"/>
    <mergeCell ref="N33:O33"/>
    <mergeCell ref="F30:G30"/>
    <mergeCell ref="F31:G31"/>
    <mergeCell ref="C32:D32"/>
    <mergeCell ref="H32:I32"/>
    <mergeCell ref="C33:D33"/>
    <mergeCell ref="H33:I33"/>
    <mergeCell ref="C34:D34"/>
    <mergeCell ref="H34:I34"/>
    <mergeCell ref="C35:D35"/>
    <mergeCell ref="F36:G36"/>
    <mergeCell ref="C44:F44"/>
    <mergeCell ref="G44:I44"/>
    <mergeCell ref="H35:I35"/>
    <mergeCell ref="C36:D36"/>
    <mergeCell ref="H36:I36"/>
    <mergeCell ref="C37:D37"/>
    <mergeCell ref="H37:I37"/>
    <mergeCell ref="C38:D38"/>
    <mergeCell ref="H38:I38"/>
    <mergeCell ref="F37:G37"/>
    <mergeCell ref="F38:G38"/>
    <mergeCell ref="F39:G39"/>
    <mergeCell ref="P27:Q27"/>
    <mergeCell ref="P28:Q28"/>
    <mergeCell ref="P29:Q29"/>
    <mergeCell ref="C23:D23"/>
    <mergeCell ref="E23:F23"/>
    <mergeCell ref="G23:H23"/>
    <mergeCell ref="I23:J23"/>
    <mergeCell ref="K23:L23"/>
    <mergeCell ref="M23:O23"/>
    <mergeCell ref="F27:G27"/>
    <mergeCell ref="F28:G28"/>
    <mergeCell ref="F29:G29"/>
    <mergeCell ref="N26:O26"/>
    <mergeCell ref="C27:D27"/>
    <mergeCell ref="H27:I27"/>
    <mergeCell ref="C28:D28"/>
    <mergeCell ref="H28:I28"/>
    <mergeCell ref="C29:D29"/>
    <mergeCell ref="H29:I29"/>
    <mergeCell ref="C9:Q9"/>
    <mergeCell ref="K14:O14"/>
    <mergeCell ref="P14:Q14"/>
    <mergeCell ref="H26:I26"/>
    <mergeCell ref="P26:Q26"/>
    <mergeCell ref="K25:Q25"/>
    <mergeCell ref="C26:D26"/>
    <mergeCell ref="K26:L26"/>
    <mergeCell ref="C18:Q18"/>
    <mergeCell ref="C25:I25"/>
    <mergeCell ref="P11:Q11"/>
    <mergeCell ref="C20:D22"/>
    <mergeCell ref="E20:F22"/>
    <mergeCell ref="G20:H22"/>
    <mergeCell ref="I20:J22"/>
    <mergeCell ref="K20:L22"/>
    <mergeCell ref="M20:O22"/>
    <mergeCell ref="K13:O13"/>
    <mergeCell ref="P13:Q13"/>
    <mergeCell ref="K15:O15"/>
    <mergeCell ref="P15:Q15"/>
    <mergeCell ref="P20:Q22"/>
    <mergeCell ref="P23:Q23"/>
    <mergeCell ref="D108:E108"/>
    <mergeCell ref="D109:E109"/>
    <mergeCell ref="P89:Q89"/>
    <mergeCell ref="P90:Q90"/>
    <mergeCell ref="P95:Q95"/>
    <mergeCell ref="P96:Q96"/>
    <mergeCell ref="P97:Q97"/>
    <mergeCell ref="P98:Q98"/>
    <mergeCell ref="P99:Q99"/>
    <mergeCell ref="P91:Q91"/>
    <mergeCell ref="P92:Q92"/>
    <mergeCell ref="P93:Q93"/>
    <mergeCell ref="P94:Q94"/>
    <mergeCell ref="D104:E104"/>
    <mergeCell ref="D105:E105"/>
    <mergeCell ref="D106:E106"/>
    <mergeCell ref="D103:E103"/>
    <mergeCell ref="L104:M104"/>
    <mergeCell ref="L105:M105"/>
    <mergeCell ref="L106:M106"/>
    <mergeCell ref="L108:M108"/>
    <mergeCell ref="L109:M109"/>
    <mergeCell ref="L103:M103"/>
    <mergeCell ref="F102:G102"/>
    <mergeCell ref="P87:Q87"/>
    <mergeCell ref="P88:Q88"/>
    <mergeCell ref="P86:Q86"/>
    <mergeCell ref="D96:E96"/>
    <mergeCell ref="D97:E97"/>
    <mergeCell ref="D98:E98"/>
    <mergeCell ref="D100:E100"/>
    <mergeCell ref="D101:E101"/>
    <mergeCell ref="D102:E102"/>
    <mergeCell ref="L92:M92"/>
    <mergeCell ref="L93:M93"/>
    <mergeCell ref="L94:M94"/>
    <mergeCell ref="L96:M96"/>
    <mergeCell ref="L97:M97"/>
    <mergeCell ref="L98:M98"/>
    <mergeCell ref="L100:M100"/>
    <mergeCell ref="L101:M101"/>
    <mergeCell ref="L102:M102"/>
    <mergeCell ref="L95:M95"/>
    <mergeCell ref="L99:M99"/>
    <mergeCell ref="F100:G100"/>
    <mergeCell ref="H100:I100"/>
    <mergeCell ref="F101:G101"/>
    <mergeCell ref="H101:I101"/>
    <mergeCell ref="D77:E77"/>
    <mergeCell ref="D78:E78"/>
    <mergeCell ref="H78:I78"/>
    <mergeCell ref="C48:D48"/>
    <mergeCell ref="H48:I48"/>
    <mergeCell ref="P48:Q48"/>
    <mergeCell ref="K47:Q47"/>
    <mergeCell ref="K48:L48"/>
    <mergeCell ref="E2:N2"/>
    <mergeCell ref="E4:N4"/>
    <mergeCell ref="E6:N6"/>
    <mergeCell ref="H11:I11"/>
    <mergeCell ref="C11:G11"/>
    <mergeCell ref="K11:O11"/>
    <mergeCell ref="H16:I16"/>
    <mergeCell ref="F32:G32"/>
    <mergeCell ref="F33:G33"/>
    <mergeCell ref="F34:G34"/>
    <mergeCell ref="F35:G35"/>
    <mergeCell ref="P30:Q30"/>
    <mergeCell ref="P31:Q31"/>
    <mergeCell ref="P32:Q32"/>
    <mergeCell ref="P33:Q33"/>
    <mergeCell ref="C42:Q42"/>
    <mergeCell ref="C47:I47"/>
    <mergeCell ref="F54:G54"/>
    <mergeCell ref="H54:I54"/>
    <mergeCell ref="P68:Q68"/>
    <mergeCell ref="P69:Q69"/>
    <mergeCell ref="P70:Q70"/>
    <mergeCell ref="H67:I67"/>
    <mergeCell ref="P67:Q67"/>
    <mergeCell ref="D68:E68"/>
    <mergeCell ref="D69:E69"/>
    <mergeCell ref="D70:E70"/>
    <mergeCell ref="F67:G67"/>
    <mergeCell ref="N67:O67"/>
    <mergeCell ref="C55:D55"/>
    <mergeCell ref="F55:G55"/>
    <mergeCell ref="H55:I55"/>
    <mergeCell ref="C56:D56"/>
    <mergeCell ref="F56:G56"/>
    <mergeCell ref="H56:I56"/>
    <mergeCell ref="C57:D57"/>
    <mergeCell ref="F57:G57"/>
    <mergeCell ref="N48:O48"/>
    <mergeCell ref="F48:G48"/>
    <mergeCell ref="K61:L61"/>
    <mergeCell ref="P71:Q71"/>
    <mergeCell ref="P72:Q72"/>
    <mergeCell ref="P73:Q73"/>
    <mergeCell ref="P74:Q74"/>
    <mergeCell ref="P75:Q75"/>
    <mergeCell ref="C64:Q64"/>
    <mergeCell ref="C66:I66"/>
    <mergeCell ref="K66:Q66"/>
    <mergeCell ref="L67:M67"/>
    <mergeCell ref="D67:E67"/>
    <mergeCell ref="D72:E72"/>
    <mergeCell ref="D73:E73"/>
    <mergeCell ref="D74:E74"/>
    <mergeCell ref="D76:E76"/>
    <mergeCell ref="L68:M68"/>
    <mergeCell ref="L69:M69"/>
    <mergeCell ref="L70:M70"/>
    <mergeCell ref="L72:M72"/>
    <mergeCell ref="L73:M73"/>
    <mergeCell ref="L74:M74"/>
    <mergeCell ref="L76:M76"/>
    <mergeCell ref="K76:K79"/>
    <mergeCell ref="L77:M77"/>
    <mergeCell ref="L78:M78"/>
    <mergeCell ref="F77:G77"/>
    <mergeCell ref="H77:I77"/>
    <mergeCell ref="F78:G78"/>
    <mergeCell ref="H76:I76"/>
    <mergeCell ref="F68:G68"/>
    <mergeCell ref="H68:I68"/>
    <mergeCell ref="F69:G69"/>
    <mergeCell ref="H69:I69"/>
    <mergeCell ref="F70:G70"/>
    <mergeCell ref="H70:I70"/>
    <mergeCell ref="F79:G79"/>
    <mergeCell ref="H79:I79"/>
    <mergeCell ref="K72:K75"/>
    <mergeCell ref="D110:E110"/>
    <mergeCell ref="D112:E112"/>
    <mergeCell ref="D113:E113"/>
    <mergeCell ref="D114:E114"/>
    <mergeCell ref="D71:E71"/>
    <mergeCell ref="D75:E75"/>
    <mergeCell ref="D79:E79"/>
    <mergeCell ref="D83:E83"/>
    <mergeCell ref="D87:E87"/>
    <mergeCell ref="D91:E91"/>
    <mergeCell ref="D95:E95"/>
    <mergeCell ref="D99:E99"/>
    <mergeCell ref="D80:E80"/>
    <mergeCell ref="D81:E81"/>
    <mergeCell ref="D82:E82"/>
    <mergeCell ref="D84:E84"/>
    <mergeCell ref="D85:E85"/>
    <mergeCell ref="D86:E86"/>
    <mergeCell ref="D88:E88"/>
    <mergeCell ref="D89:E89"/>
    <mergeCell ref="D90:E90"/>
    <mergeCell ref="D92:E92"/>
    <mergeCell ref="D93:E93"/>
    <mergeCell ref="D94:E94"/>
    <mergeCell ref="L80:M80"/>
    <mergeCell ref="L81:M81"/>
    <mergeCell ref="L82:M82"/>
    <mergeCell ref="L84:M84"/>
    <mergeCell ref="L85:M85"/>
    <mergeCell ref="L86:M86"/>
    <mergeCell ref="L88:M88"/>
    <mergeCell ref="L89:M89"/>
    <mergeCell ref="L90:M90"/>
    <mergeCell ref="L110:M110"/>
    <mergeCell ref="L112:M112"/>
    <mergeCell ref="L113:M113"/>
    <mergeCell ref="L114:M114"/>
    <mergeCell ref="D107:E107"/>
    <mergeCell ref="D111:E111"/>
    <mergeCell ref="D115:E115"/>
    <mergeCell ref="L115:M115"/>
    <mergeCell ref="L111:M111"/>
    <mergeCell ref="L107:M107"/>
    <mergeCell ref="F107:G107"/>
    <mergeCell ref="K104:K107"/>
    <mergeCell ref="K108:K111"/>
    <mergeCell ref="K112:K115"/>
    <mergeCell ref="F108:G108"/>
    <mergeCell ref="H108:I108"/>
    <mergeCell ref="F109:G109"/>
    <mergeCell ref="H109:I109"/>
    <mergeCell ref="F110:G110"/>
    <mergeCell ref="H110:I110"/>
    <mergeCell ref="F111:G111"/>
    <mergeCell ref="H111:I111"/>
    <mergeCell ref="F112:G112"/>
    <mergeCell ref="H112:I112"/>
    <mergeCell ref="K100:K103"/>
    <mergeCell ref="L91:M91"/>
    <mergeCell ref="L87:M87"/>
    <mergeCell ref="L83:M83"/>
    <mergeCell ref="L79:M79"/>
    <mergeCell ref="L75:M75"/>
    <mergeCell ref="L71:M71"/>
    <mergeCell ref="C68:C71"/>
    <mergeCell ref="C72:C75"/>
    <mergeCell ref="C76:C79"/>
    <mergeCell ref="C80:C83"/>
    <mergeCell ref="C84:C87"/>
    <mergeCell ref="C88:C91"/>
    <mergeCell ref="F71:G71"/>
    <mergeCell ref="H71:I71"/>
    <mergeCell ref="F72:G72"/>
    <mergeCell ref="H72:I72"/>
    <mergeCell ref="F73:G73"/>
    <mergeCell ref="H73:I73"/>
    <mergeCell ref="F74:G74"/>
    <mergeCell ref="H74:I74"/>
    <mergeCell ref="F75:G75"/>
    <mergeCell ref="H75:I75"/>
    <mergeCell ref="F76:G76"/>
    <mergeCell ref="F80:G80"/>
    <mergeCell ref="H80:I80"/>
    <mergeCell ref="F81:G81"/>
    <mergeCell ref="H81:I81"/>
    <mergeCell ref="F82:G82"/>
    <mergeCell ref="H82:I82"/>
    <mergeCell ref="F83:G83"/>
    <mergeCell ref="H83:I83"/>
    <mergeCell ref="F84:G84"/>
    <mergeCell ref="H84:I84"/>
    <mergeCell ref="F85:G85"/>
    <mergeCell ref="H85:I85"/>
    <mergeCell ref="F86:G86"/>
    <mergeCell ref="P12:Q12"/>
    <mergeCell ref="H15:I15"/>
    <mergeCell ref="C14:G14"/>
    <mergeCell ref="K12:O12"/>
    <mergeCell ref="C15:G15"/>
    <mergeCell ref="C116:E116"/>
    <mergeCell ref="F116:G116"/>
    <mergeCell ref="K116:M116"/>
    <mergeCell ref="N116:O116"/>
    <mergeCell ref="C12:G12"/>
    <mergeCell ref="C13:G13"/>
    <mergeCell ref="H12:I12"/>
    <mergeCell ref="H13:I13"/>
    <mergeCell ref="H14:I14"/>
    <mergeCell ref="C92:C95"/>
    <mergeCell ref="C96:C99"/>
    <mergeCell ref="C100:C103"/>
    <mergeCell ref="C104:C107"/>
    <mergeCell ref="C108:C111"/>
    <mergeCell ref="C112:C115"/>
    <mergeCell ref="K68:K71"/>
    <mergeCell ref="K80:K83"/>
    <mergeCell ref="K84:K87"/>
    <mergeCell ref="K88:K91"/>
    <mergeCell ref="K92:K95"/>
    <mergeCell ref="K96:K99"/>
    <mergeCell ref="H86:I86"/>
    <mergeCell ref="F87:G87"/>
    <mergeCell ref="H87:I87"/>
    <mergeCell ref="F88:G88"/>
    <mergeCell ref="H88:I88"/>
    <mergeCell ref="F89:G89"/>
    <mergeCell ref="H89:I89"/>
    <mergeCell ref="F90:G90"/>
    <mergeCell ref="H90:I90"/>
    <mergeCell ref="F91:G91"/>
    <mergeCell ref="H91:I91"/>
    <mergeCell ref="F92:G92"/>
    <mergeCell ref="H92:I92"/>
    <mergeCell ref="F93:G93"/>
    <mergeCell ref="H93:I93"/>
    <mergeCell ref="F94:G94"/>
    <mergeCell ref="H94:I94"/>
    <mergeCell ref="F95:G95"/>
    <mergeCell ref="H95:I95"/>
    <mergeCell ref="F96:G96"/>
    <mergeCell ref="H96:I96"/>
    <mergeCell ref="F97:G97"/>
    <mergeCell ref="H97:I97"/>
    <mergeCell ref="F98:G98"/>
    <mergeCell ref="H98:I98"/>
    <mergeCell ref="F99:G99"/>
    <mergeCell ref="H99:I99"/>
    <mergeCell ref="H107:I107"/>
    <mergeCell ref="H102:I102"/>
    <mergeCell ref="F103:G103"/>
    <mergeCell ref="H103:I103"/>
    <mergeCell ref="F104:G104"/>
    <mergeCell ref="H104:I104"/>
    <mergeCell ref="F105:G105"/>
    <mergeCell ref="H105:I105"/>
    <mergeCell ref="F106:G106"/>
    <mergeCell ref="H106:I106"/>
    <mergeCell ref="F113:G113"/>
    <mergeCell ref="H113:I113"/>
    <mergeCell ref="F114:G114"/>
    <mergeCell ref="H114:I114"/>
    <mergeCell ref="F115:G115"/>
    <mergeCell ref="H115:I115"/>
    <mergeCell ref="N68:O68"/>
    <mergeCell ref="N69:O69"/>
    <mergeCell ref="N70:O70"/>
    <mergeCell ref="N71:O71"/>
    <mergeCell ref="N72:O72"/>
    <mergeCell ref="N73:O73"/>
    <mergeCell ref="N74:O74"/>
    <mergeCell ref="N75:O75"/>
    <mergeCell ref="N76:O76"/>
    <mergeCell ref="N81:O81"/>
    <mergeCell ref="N86:O86"/>
    <mergeCell ref="N87:O87"/>
    <mergeCell ref="N88:O88"/>
    <mergeCell ref="N89:O89"/>
    <mergeCell ref="N90:O90"/>
    <mergeCell ref="N91:O91"/>
    <mergeCell ref="N92:O92"/>
    <mergeCell ref="N93:O93"/>
    <mergeCell ref="P76:Q76"/>
    <mergeCell ref="N77:O77"/>
    <mergeCell ref="P77:Q77"/>
    <mergeCell ref="N78:O78"/>
    <mergeCell ref="P78:Q78"/>
    <mergeCell ref="N79:O79"/>
    <mergeCell ref="P79:Q79"/>
    <mergeCell ref="N80:O80"/>
    <mergeCell ref="P80:Q80"/>
    <mergeCell ref="P81:Q81"/>
    <mergeCell ref="N82:O82"/>
    <mergeCell ref="P82:Q82"/>
    <mergeCell ref="N83:O83"/>
    <mergeCell ref="P83:Q83"/>
    <mergeCell ref="N84:O84"/>
    <mergeCell ref="P84:Q84"/>
    <mergeCell ref="N85:O85"/>
    <mergeCell ref="P85:Q85"/>
    <mergeCell ref="N94:O94"/>
    <mergeCell ref="N95:O95"/>
    <mergeCell ref="N96:O96"/>
    <mergeCell ref="N97:O97"/>
    <mergeCell ref="N98:O98"/>
    <mergeCell ref="N99:O99"/>
    <mergeCell ref="N100:O100"/>
    <mergeCell ref="P100:Q100"/>
    <mergeCell ref="N101:O101"/>
    <mergeCell ref="P101:Q101"/>
    <mergeCell ref="N102:O102"/>
    <mergeCell ref="P102:Q102"/>
    <mergeCell ref="N103:O103"/>
    <mergeCell ref="P103:Q103"/>
    <mergeCell ref="N104:O104"/>
    <mergeCell ref="P104:Q104"/>
    <mergeCell ref="N105:O105"/>
    <mergeCell ref="P105:Q105"/>
    <mergeCell ref="N106:O106"/>
    <mergeCell ref="P106:Q106"/>
    <mergeCell ref="N107:O107"/>
    <mergeCell ref="P107:Q107"/>
    <mergeCell ref="N108:O108"/>
    <mergeCell ref="P108:Q108"/>
    <mergeCell ref="N109:O109"/>
    <mergeCell ref="P109:Q109"/>
    <mergeCell ref="N115:O115"/>
    <mergeCell ref="P115:Q115"/>
    <mergeCell ref="N110:O110"/>
    <mergeCell ref="P110:Q110"/>
    <mergeCell ref="N111:O111"/>
    <mergeCell ref="P111:Q111"/>
    <mergeCell ref="N112:O112"/>
    <mergeCell ref="P112:Q112"/>
    <mergeCell ref="N113:O113"/>
    <mergeCell ref="P113:Q113"/>
    <mergeCell ref="N114:O114"/>
    <mergeCell ref="P114:Q114"/>
    <mergeCell ref="N117:O117"/>
    <mergeCell ref="N118:O118"/>
    <mergeCell ref="N119:O119"/>
    <mergeCell ref="C117:E117"/>
    <mergeCell ref="C118:E118"/>
    <mergeCell ref="C119:E119"/>
    <mergeCell ref="K117:M117"/>
    <mergeCell ref="K118:M118"/>
    <mergeCell ref="K119:M119"/>
    <mergeCell ref="F117:G117"/>
    <mergeCell ref="F118:G118"/>
    <mergeCell ref="F119:G119"/>
  </mergeCells>
  <phoneticPr fontId="20" type="noConversion"/>
  <conditionalFormatting sqref="C45:Q45">
    <cfRule type="containsBlanks" dxfId="12" priority="1">
      <formula>LEN(TRIM(C45))=0</formula>
    </cfRule>
  </conditionalFormatting>
  <conditionalFormatting sqref="H12:I15 C23:Q23 C27:I38 M27:Q38 E49:I60 M49:Q60 F68:I115 N68:Q115">
    <cfRule type="containsBlanks" dxfId="11" priority="4">
      <formula>LEN(TRIM(C12))=0</formula>
    </cfRule>
  </conditionalFormatting>
  <conditionalFormatting sqref="P12:Q15">
    <cfRule type="containsBlanks" dxfId="10" priority="2">
      <formula>LEN(TRIM(P12))=0</formula>
    </cfRule>
  </conditionalFormatting>
  <dataValidations count="3">
    <dataValidation type="list" allowBlank="1" showInputMessage="1" showErrorMessage="1" sqref="P23:Q23" xr:uid="{2D3BDE0C-9EDE-424D-BCB1-B3464449C094}">
      <formula1>"Sí,No"</formula1>
    </dataValidation>
    <dataValidation type="list" allowBlank="1" showInputMessage="1" showErrorMessage="1" sqref="C27:D38" xr:uid="{C5CBF58C-178D-4B17-9C99-D5D7401E76A5}">
      <formula1>"Enero,Febrero,Marzo,Abril,Mayo,Junio,Julio,Agosto,Septiembre,Octubre,Noviembre,Diciembre"</formula1>
    </dataValidation>
    <dataValidation type="decimal" allowBlank="1" showInputMessage="1" showErrorMessage="1" error="Ingrese solo números" sqref="H12:I15 P12:Q15 E27:G38 M27:O38 E49:G60 M49:O60 F68:G115 N68:O115" xr:uid="{F8A1571F-5908-4185-A04B-0D2ADCDDCC03}">
      <formula1>0</formula1>
      <formula2>100000000</formula2>
    </dataValidation>
  </dataValidations>
  <pageMargins left="0.7" right="0.7" top="0.75" bottom="0.75" header="0.3" footer="0.3"/>
  <pageSetup paperSize="9" scale="61" fitToHeight="0"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3B82D3-12F3-4DC2-AC89-9534A7F4DD5C}">
  <sheetPr codeName="Sheet1">
    <pageSetUpPr fitToPage="1"/>
  </sheetPr>
  <dimension ref="A1:J36"/>
  <sheetViews>
    <sheetView zoomScaleNormal="100" zoomScalePageLayoutView="90" workbookViewId="0">
      <selection activeCell="H34" sqref="H34"/>
    </sheetView>
  </sheetViews>
  <sheetFormatPr baseColWidth="10" defaultColWidth="0" defaultRowHeight="14.4" zeroHeight="1" x14ac:dyDescent="0.3"/>
  <cols>
    <col min="1" max="1" width="2.6640625" customWidth="1"/>
    <col min="2" max="2" width="26.88671875" customWidth="1"/>
    <col min="3" max="3" width="6.33203125" customWidth="1"/>
    <col min="4" max="4" width="21.6640625" customWidth="1"/>
    <col min="5" max="5" width="6.33203125" customWidth="1"/>
    <col min="6" max="6" width="20.109375" customWidth="1"/>
    <col min="7" max="7" width="6.33203125" customWidth="1"/>
    <col min="8" max="8" width="28.5546875" customWidth="1"/>
    <col min="9" max="9" width="29.88671875" customWidth="1"/>
    <col min="10" max="10" width="2.33203125" customWidth="1"/>
    <col min="11" max="16384" width="8.6640625" hidden="1"/>
  </cols>
  <sheetData>
    <row r="1" spans="2:10" s="95" customFormat="1" ht="18" x14ac:dyDescent="0.35">
      <c r="B1" s="314" t="s">
        <v>6</v>
      </c>
      <c r="C1" s="315"/>
      <c r="D1" s="315"/>
      <c r="E1" s="315"/>
      <c r="F1" s="315"/>
      <c r="G1" s="315"/>
      <c r="H1" s="316"/>
    </row>
    <row r="2" spans="2:10" s="95" customFormat="1" x14ac:dyDescent="0.3">
      <c r="B2" s="317" t="s">
        <v>345</v>
      </c>
      <c r="C2" s="318"/>
      <c r="D2" s="318"/>
      <c r="E2" s="318"/>
      <c r="F2" s="318"/>
      <c r="G2" s="318"/>
      <c r="H2" s="319"/>
    </row>
    <row r="3" spans="2:10" s="95" customFormat="1" ht="14.85" customHeight="1" x14ac:dyDescent="0.3">
      <c r="B3" s="313" t="s">
        <v>108</v>
      </c>
      <c r="C3" s="313"/>
      <c r="D3" s="313"/>
      <c r="E3" s="313"/>
      <c r="F3" s="313"/>
      <c r="G3" s="313"/>
      <c r="H3" s="313"/>
      <c r="I3" s="116"/>
      <c r="J3" s="94"/>
    </row>
    <row r="4" spans="2:10" s="95" customFormat="1" ht="14.85" customHeight="1" x14ac:dyDescent="0.3">
      <c r="B4" s="321" t="s">
        <v>348</v>
      </c>
      <c r="C4" s="322"/>
      <c r="D4" s="322"/>
      <c r="E4" s="322"/>
      <c r="F4" s="322"/>
      <c r="G4" s="322"/>
      <c r="H4" s="323"/>
      <c r="I4" s="116"/>
      <c r="J4" s="94"/>
    </row>
    <row r="5" spans="2:10" s="95" customFormat="1" x14ac:dyDescent="0.3">
      <c r="B5" s="273" t="s">
        <v>0</v>
      </c>
      <c r="C5" s="273"/>
      <c r="D5" s="273" t="s">
        <v>1</v>
      </c>
      <c r="E5" s="273"/>
      <c r="F5" s="320" t="s">
        <v>2</v>
      </c>
      <c r="G5" s="320"/>
      <c r="H5" s="4" t="s">
        <v>124</v>
      </c>
      <c r="I5" s="117"/>
      <c r="J5" s="118"/>
    </row>
    <row r="6" spans="2:10" s="95" customFormat="1" ht="180" customHeight="1" x14ac:dyDescent="0.3">
      <c r="B6" s="324" t="s">
        <v>221</v>
      </c>
      <c r="C6" s="325"/>
      <c r="D6" s="326" t="s">
        <v>461</v>
      </c>
      <c r="E6" s="327"/>
      <c r="F6" s="324" t="s">
        <v>220</v>
      </c>
      <c r="G6" s="324"/>
      <c r="H6" s="153"/>
      <c r="I6" s="119"/>
      <c r="J6" s="120"/>
    </row>
    <row r="7" spans="2:10" s="95" customFormat="1" x14ac:dyDescent="0.3">
      <c r="B7" s="7" t="s">
        <v>3</v>
      </c>
      <c r="C7" s="152"/>
      <c r="D7" s="3" t="s">
        <v>3</v>
      </c>
      <c r="E7" s="142" t="str">
        <f>IF(C7="e", "NA", "")</f>
        <v/>
      </c>
      <c r="F7" s="94"/>
      <c r="G7" s="94"/>
      <c r="H7" s="94"/>
      <c r="I7" s="94"/>
    </row>
    <row r="8" spans="2:10" s="95" customFormat="1" x14ac:dyDescent="0.3">
      <c r="B8" s="94"/>
      <c r="C8" s="94"/>
      <c r="D8" s="94"/>
      <c r="E8" s="94"/>
      <c r="F8" s="94"/>
      <c r="H8" s="94"/>
      <c r="I8" s="94"/>
    </row>
    <row r="9" spans="2:10" s="95" customFormat="1" x14ac:dyDescent="0.3">
      <c r="B9" s="317" t="s">
        <v>345</v>
      </c>
      <c r="C9" s="318"/>
      <c r="D9" s="318"/>
      <c r="E9" s="318"/>
      <c r="F9" s="318"/>
      <c r="G9" s="318"/>
      <c r="H9" s="319"/>
      <c r="I9" s="94"/>
    </row>
    <row r="10" spans="2:10" s="95" customFormat="1" ht="14.85" customHeight="1" x14ac:dyDescent="0.3">
      <c r="B10" s="313" t="s">
        <v>109</v>
      </c>
      <c r="C10" s="313"/>
      <c r="D10" s="313"/>
      <c r="E10" s="313"/>
      <c r="F10" s="313"/>
      <c r="G10" s="313"/>
      <c r="H10" s="313"/>
      <c r="I10" s="121"/>
    </row>
    <row r="11" spans="2:10" s="95" customFormat="1" ht="14.85" customHeight="1" x14ac:dyDescent="0.3">
      <c r="B11" s="321" t="s">
        <v>349</v>
      </c>
      <c r="C11" s="322"/>
      <c r="D11" s="322"/>
      <c r="E11" s="322"/>
      <c r="F11" s="322"/>
      <c r="G11" s="322"/>
      <c r="H11" s="323"/>
      <c r="I11" s="121"/>
    </row>
    <row r="12" spans="2:10" s="95" customFormat="1" x14ac:dyDescent="0.3">
      <c r="B12" s="273" t="s">
        <v>0</v>
      </c>
      <c r="C12" s="273"/>
      <c r="D12" s="273" t="s">
        <v>1</v>
      </c>
      <c r="E12" s="273"/>
      <c r="F12" s="273" t="s">
        <v>2</v>
      </c>
      <c r="G12" s="273"/>
      <c r="H12" s="4" t="s">
        <v>124</v>
      </c>
      <c r="I12" s="117"/>
    </row>
    <row r="13" spans="2:10" s="95" customFormat="1" ht="150" customHeight="1" x14ac:dyDescent="0.3">
      <c r="B13" s="324" t="s">
        <v>403</v>
      </c>
      <c r="C13" s="324"/>
      <c r="D13" s="326" t="s">
        <v>449</v>
      </c>
      <c r="E13" s="326"/>
      <c r="F13" s="324" t="s">
        <v>497</v>
      </c>
      <c r="G13" s="325"/>
      <c r="H13" s="153"/>
      <c r="J13" s="122"/>
    </row>
    <row r="14" spans="2:10" s="95" customFormat="1" x14ac:dyDescent="0.3">
      <c r="B14" s="3" t="s">
        <v>3</v>
      </c>
      <c r="C14" s="142"/>
      <c r="D14" s="3" t="s">
        <v>3</v>
      </c>
      <c r="E14" s="142" t="str">
        <f>IF(C14="f", "NA", "")</f>
        <v/>
      </c>
      <c r="F14" s="94"/>
      <c r="G14" s="94"/>
      <c r="H14" s="123"/>
      <c r="I14" s="94"/>
    </row>
    <row r="15" spans="2:10" s="95" customFormat="1" x14ac:dyDescent="0.3">
      <c r="B15" s="94"/>
      <c r="C15" s="94"/>
      <c r="D15" s="94"/>
      <c r="E15" s="94"/>
      <c r="F15" s="94"/>
      <c r="G15" s="94"/>
      <c r="H15" s="94"/>
      <c r="I15" s="94"/>
    </row>
    <row r="16" spans="2:10" s="95" customFormat="1" x14ac:dyDescent="0.3">
      <c r="B16" s="317" t="s">
        <v>345</v>
      </c>
      <c r="C16" s="318"/>
      <c r="D16" s="318"/>
      <c r="E16" s="318"/>
      <c r="F16" s="318"/>
      <c r="G16" s="318"/>
      <c r="H16" s="319"/>
      <c r="I16" s="94"/>
    </row>
    <row r="17" spans="2:10" s="95" customFormat="1" ht="14.85" customHeight="1" x14ac:dyDescent="0.3">
      <c r="B17" s="313" t="s">
        <v>110</v>
      </c>
      <c r="C17" s="313"/>
      <c r="D17" s="313"/>
      <c r="E17" s="313"/>
      <c r="F17" s="313"/>
      <c r="G17" s="313"/>
      <c r="H17" s="313"/>
      <c r="I17" s="121"/>
    </row>
    <row r="18" spans="2:10" s="95" customFormat="1" ht="14.85" customHeight="1" x14ac:dyDescent="0.3">
      <c r="B18" s="321" t="s">
        <v>350</v>
      </c>
      <c r="C18" s="322"/>
      <c r="D18" s="322"/>
      <c r="E18" s="322"/>
      <c r="F18" s="322"/>
      <c r="G18" s="322"/>
      <c r="H18" s="323"/>
      <c r="I18" s="121"/>
    </row>
    <row r="19" spans="2:10" s="95" customFormat="1" x14ac:dyDescent="0.3">
      <c r="B19" s="273" t="s">
        <v>0</v>
      </c>
      <c r="C19" s="273"/>
      <c r="D19" s="273" t="s">
        <v>1</v>
      </c>
      <c r="E19" s="273"/>
      <c r="F19" s="273" t="s">
        <v>2</v>
      </c>
      <c r="G19" s="273"/>
      <c r="H19" s="4" t="s">
        <v>124</v>
      </c>
      <c r="I19" s="117"/>
    </row>
    <row r="20" spans="2:10" s="95" customFormat="1" ht="181.5" customHeight="1" x14ac:dyDescent="0.3">
      <c r="B20" s="324" t="s">
        <v>202</v>
      </c>
      <c r="C20" s="324"/>
      <c r="D20" s="326" t="s">
        <v>449</v>
      </c>
      <c r="E20" s="326"/>
      <c r="F20" s="324" t="s">
        <v>498</v>
      </c>
      <c r="G20" s="325"/>
      <c r="H20" s="153"/>
      <c r="I20" s="119"/>
    </row>
    <row r="21" spans="2:10" s="95" customFormat="1" x14ac:dyDescent="0.3">
      <c r="B21" s="3" t="s">
        <v>3</v>
      </c>
      <c r="C21" s="142"/>
      <c r="D21" s="3" t="s">
        <v>3</v>
      </c>
      <c r="E21" s="142" t="str">
        <f>IF(C21="f", "NA", "")</f>
        <v/>
      </c>
      <c r="F21" s="92"/>
      <c r="H21" s="123"/>
      <c r="I21" s="94"/>
    </row>
    <row r="22" spans="2:10" s="95" customFormat="1" x14ac:dyDescent="0.3"/>
    <row r="23" spans="2:10" s="95" customFormat="1" x14ac:dyDescent="0.3">
      <c r="B23" s="328" t="s">
        <v>346</v>
      </c>
      <c r="C23" s="328"/>
      <c r="D23" s="328"/>
      <c r="E23" s="328"/>
      <c r="F23" s="328"/>
      <c r="G23" s="328"/>
      <c r="H23" s="328"/>
      <c r="I23" s="328"/>
    </row>
    <row r="24" spans="2:10" s="95" customFormat="1" x14ac:dyDescent="0.3">
      <c r="B24" s="337" t="s">
        <v>111</v>
      </c>
      <c r="C24" s="337"/>
      <c r="D24" s="337"/>
      <c r="E24" s="337"/>
      <c r="F24" s="337"/>
      <c r="G24" s="337"/>
      <c r="H24" s="337"/>
      <c r="I24" s="337"/>
      <c r="J24" s="94"/>
    </row>
    <row r="25" spans="2:10" s="95" customFormat="1" x14ac:dyDescent="0.3">
      <c r="B25" s="278" t="s">
        <v>8</v>
      </c>
      <c r="C25" s="335"/>
      <c r="D25" s="335"/>
      <c r="E25" s="335"/>
      <c r="F25" s="335"/>
      <c r="G25" s="335"/>
      <c r="H25" s="335"/>
      <c r="I25" s="279"/>
      <c r="J25" s="94"/>
    </row>
    <row r="26" spans="2:10" s="95" customFormat="1" ht="30.75" customHeight="1" x14ac:dyDescent="0.3">
      <c r="B26" s="273" t="s">
        <v>0</v>
      </c>
      <c r="C26" s="273"/>
      <c r="D26" s="273" t="s">
        <v>136</v>
      </c>
      <c r="E26" s="273"/>
      <c r="F26" s="273" t="s">
        <v>1</v>
      </c>
      <c r="G26" s="273"/>
      <c r="H26" s="4" t="s">
        <v>2</v>
      </c>
      <c r="I26" s="4" t="s">
        <v>124</v>
      </c>
      <c r="J26" s="118"/>
    </row>
    <row r="27" spans="2:10" s="95" customFormat="1" ht="195.15" customHeight="1" x14ac:dyDescent="0.3">
      <c r="B27" s="333" t="s">
        <v>187</v>
      </c>
      <c r="C27" s="336"/>
      <c r="D27" s="326" t="s">
        <v>137</v>
      </c>
      <c r="E27" s="327"/>
      <c r="F27" s="326" t="s">
        <v>449</v>
      </c>
      <c r="G27" s="327"/>
      <c r="H27" s="89" t="s">
        <v>222</v>
      </c>
      <c r="I27" s="153"/>
      <c r="J27" s="122"/>
    </row>
    <row r="28" spans="2:10" s="95" customFormat="1" x14ac:dyDescent="0.3">
      <c r="B28" s="7" t="s">
        <v>3</v>
      </c>
      <c r="C28" s="154"/>
      <c r="D28" s="3" t="s">
        <v>3</v>
      </c>
      <c r="E28" s="141" t="str">
        <f>IF(C28="b", "NA", "")</f>
        <v/>
      </c>
      <c r="F28" s="3" t="s">
        <v>3</v>
      </c>
      <c r="G28" s="155" t="str">
        <f>IF(C28="b", "NA", "")</f>
        <v/>
      </c>
      <c r="H28" s="124"/>
      <c r="I28" s="123"/>
    </row>
    <row r="29" spans="2:10" s="95" customFormat="1" x14ac:dyDescent="0.3"/>
    <row r="30" spans="2:10" s="95" customFormat="1" x14ac:dyDescent="0.3">
      <c r="B30" s="328" t="s">
        <v>347</v>
      </c>
      <c r="C30" s="328"/>
      <c r="D30" s="328"/>
      <c r="E30" s="328"/>
      <c r="F30" s="328"/>
      <c r="G30" s="328"/>
      <c r="H30" s="328"/>
      <c r="I30" s="328"/>
    </row>
    <row r="31" spans="2:10" s="95" customFormat="1" x14ac:dyDescent="0.3">
      <c r="B31" s="329" t="s">
        <v>112</v>
      </c>
      <c r="C31" s="330"/>
      <c r="D31" s="330"/>
      <c r="E31" s="330"/>
      <c r="F31" s="330"/>
      <c r="G31" s="330"/>
      <c r="H31" s="330"/>
      <c r="I31" s="331"/>
      <c r="J31" s="94"/>
    </row>
    <row r="32" spans="2:10" s="95" customFormat="1" x14ac:dyDescent="0.3">
      <c r="B32" s="321" t="s">
        <v>203</v>
      </c>
      <c r="C32" s="322"/>
      <c r="D32" s="322"/>
      <c r="E32" s="322"/>
      <c r="F32" s="322"/>
      <c r="G32" s="322"/>
      <c r="H32" s="322"/>
      <c r="I32" s="323"/>
      <c r="J32" s="94"/>
    </row>
    <row r="33" spans="2:10" s="95" customFormat="1" x14ac:dyDescent="0.3">
      <c r="B33" s="276" t="s">
        <v>0</v>
      </c>
      <c r="C33" s="332"/>
      <c r="D33" s="273" t="s">
        <v>198</v>
      </c>
      <c r="E33" s="273"/>
      <c r="F33" s="273" t="s">
        <v>1</v>
      </c>
      <c r="G33" s="273"/>
      <c r="H33" s="71" t="s">
        <v>2</v>
      </c>
      <c r="I33" s="4" t="s">
        <v>124</v>
      </c>
      <c r="J33" s="118"/>
    </row>
    <row r="34" spans="2:10" s="95" customFormat="1" ht="165.75" customHeight="1" x14ac:dyDescent="0.3">
      <c r="B34" s="333" t="s">
        <v>223</v>
      </c>
      <c r="C34" s="334"/>
      <c r="D34" s="326" t="s">
        <v>410</v>
      </c>
      <c r="E34" s="327"/>
      <c r="F34" s="326" t="s">
        <v>461</v>
      </c>
      <c r="G34" s="327"/>
      <c r="H34" s="73" t="s">
        <v>499</v>
      </c>
      <c r="I34" s="153"/>
      <c r="J34" s="125"/>
    </row>
    <row r="35" spans="2:10" s="95" customFormat="1" x14ac:dyDescent="0.3">
      <c r="B35" s="7" t="s">
        <v>3</v>
      </c>
      <c r="C35" s="154"/>
      <c r="D35" s="3" t="s">
        <v>3</v>
      </c>
      <c r="E35" s="141" t="str">
        <f>IF(C35="e", "NA", "")</f>
        <v/>
      </c>
      <c r="F35" s="3" t="s">
        <v>3</v>
      </c>
      <c r="G35" s="141" t="str">
        <f>IF(C35="e", "NA", "")</f>
        <v/>
      </c>
      <c r="H35" s="94"/>
      <c r="I35" s="94"/>
    </row>
    <row r="36" spans="2:10" x14ac:dyDescent="0.3">
      <c r="B36" s="95"/>
      <c r="C36" s="95"/>
      <c r="D36" s="95"/>
      <c r="E36" s="95"/>
      <c r="F36" s="95"/>
      <c r="G36" s="95"/>
      <c r="H36" s="95"/>
      <c r="I36" s="95"/>
      <c r="J36" s="95"/>
    </row>
  </sheetData>
  <sheetProtection selectLockedCells="1"/>
  <mergeCells count="46">
    <mergeCell ref="B11:H11"/>
    <mergeCell ref="B18:H18"/>
    <mergeCell ref="B25:I25"/>
    <mergeCell ref="B27:C27"/>
    <mergeCell ref="F27:G27"/>
    <mergeCell ref="D27:E27"/>
    <mergeCell ref="B26:C26"/>
    <mergeCell ref="F26:G26"/>
    <mergeCell ref="D26:E26"/>
    <mergeCell ref="B24:I24"/>
    <mergeCell ref="D19:E19"/>
    <mergeCell ref="F19:G19"/>
    <mergeCell ref="D12:E12"/>
    <mergeCell ref="B12:C12"/>
    <mergeCell ref="F12:G12"/>
    <mergeCell ref="B23:I23"/>
    <mergeCell ref="F34:G34"/>
    <mergeCell ref="B31:I31"/>
    <mergeCell ref="B33:C33"/>
    <mergeCell ref="B34:C34"/>
    <mergeCell ref="F33:G33"/>
    <mergeCell ref="D33:E33"/>
    <mergeCell ref="D34:E34"/>
    <mergeCell ref="B32:I32"/>
    <mergeCell ref="B30:I30"/>
    <mergeCell ref="B20:C20"/>
    <mergeCell ref="D20:E20"/>
    <mergeCell ref="F13:G13"/>
    <mergeCell ref="B19:C19"/>
    <mergeCell ref="F20:G20"/>
    <mergeCell ref="B13:C13"/>
    <mergeCell ref="D13:E13"/>
    <mergeCell ref="B16:H16"/>
    <mergeCell ref="B17:H17"/>
    <mergeCell ref="B10:H10"/>
    <mergeCell ref="B1:H1"/>
    <mergeCell ref="B2:H2"/>
    <mergeCell ref="F5:G5"/>
    <mergeCell ref="B5:C5"/>
    <mergeCell ref="D5:E5"/>
    <mergeCell ref="B4:H4"/>
    <mergeCell ref="B3:H3"/>
    <mergeCell ref="B6:C6"/>
    <mergeCell ref="D6:E6"/>
    <mergeCell ref="F6:G6"/>
    <mergeCell ref="B9:H9"/>
  </mergeCells>
  <conditionalFormatting sqref="H6 C7 E7 H13 C14 E14 H20 C21 E21 I27 C28 E28 G28 I34 C35 E35 G35">
    <cfRule type="containsBlanks" dxfId="9" priority="1">
      <formula>LEN(TRIM(C6))=0</formula>
    </cfRule>
  </conditionalFormatting>
  <dataValidations count="5">
    <dataValidation type="list" allowBlank="1" showInputMessage="1" showErrorMessage="1" sqref="C7 C35" xr:uid="{D4855603-5954-4C5D-BD28-FD596F7B4B8D}">
      <formula1>"a,b,c,d,e"</formula1>
    </dataValidation>
    <dataValidation type="list" allowBlank="1" showInputMessage="1" showErrorMessage="1" sqref="E7 E14 E21 G28 G35" xr:uid="{38BC1EC7-5855-44FC-89A8-D2A75D2A5C7B}">
      <formula1>"a,b,c"</formula1>
    </dataValidation>
    <dataValidation type="list" allowBlank="1" showInputMessage="1" showErrorMessage="1" sqref="C14 C21 E35" xr:uid="{327A3A05-C22B-41CA-BA50-90C2063E005E}">
      <formula1>"a,b,c,d,e,f"</formula1>
    </dataValidation>
    <dataValidation type="list" allowBlank="1" showInputMessage="1" showErrorMessage="1" sqref="C28" xr:uid="{ADEAFC08-643A-4F6C-811E-78F74EE89045}">
      <formula1>"a,b"</formula1>
    </dataValidation>
    <dataValidation type="list" allowBlank="1" showInputMessage="1" showErrorMessage="1" sqref="E28" xr:uid="{DFEE1F86-9762-4AD0-9BE3-C3F9DD32D006}">
      <formula1>"a,b,c,d,e,f,g"</formula1>
    </dataValidation>
  </dataValidations>
  <pageMargins left="0.7" right="0.7" top="0.75" bottom="0.75" header="0.3" footer="0.3"/>
  <pageSetup paperSize="9" scale="59" fitToHeight="0" orientation="portrait" r:id="rId1"/>
  <headerFooter>
    <oddHeader>&amp;C&amp;P</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DADE1B-3CFA-4147-A647-0E1C3E7FDC80}">
  <sheetPr codeName="Sheet4">
    <pageSetUpPr fitToPage="1"/>
  </sheetPr>
  <dimension ref="A1:L123"/>
  <sheetViews>
    <sheetView zoomScaleNormal="100" workbookViewId="0">
      <selection activeCell="H13" sqref="H13"/>
    </sheetView>
  </sheetViews>
  <sheetFormatPr baseColWidth="10" defaultColWidth="0" defaultRowHeight="14.4" zeroHeight="1" x14ac:dyDescent="0.3"/>
  <cols>
    <col min="1" max="1" width="2.6640625" style="95" customWidth="1"/>
    <col min="2" max="2" width="23.44140625" customWidth="1"/>
    <col min="3" max="3" width="6.33203125" customWidth="1"/>
    <col min="4" max="4" width="18.109375" customWidth="1"/>
    <col min="5" max="5" width="6.33203125" customWidth="1"/>
    <col min="6" max="6" width="17.6640625" customWidth="1"/>
    <col min="7" max="7" width="6.33203125" customWidth="1"/>
    <col min="8" max="8" width="25.6640625" customWidth="1"/>
    <col min="9" max="9" width="37.88671875" customWidth="1"/>
    <col min="10" max="10" width="2.33203125" customWidth="1"/>
    <col min="11" max="12" width="4.44140625" hidden="1" customWidth="1"/>
    <col min="13" max="16384" width="8.6640625" hidden="1"/>
  </cols>
  <sheetData>
    <row r="1" spans="2:12" ht="18" x14ac:dyDescent="0.35">
      <c r="B1" s="314" t="s">
        <v>9</v>
      </c>
      <c r="C1" s="315"/>
      <c r="D1" s="315"/>
      <c r="E1" s="315"/>
      <c r="F1" s="315"/>
      <c r="G1" s="315"/>
      <c r="H1" s="315"/>
      <c r="I1" s="316"/>
      <c r="J1" s="95"/>
    </row>
    <row r="2" spans="2:12" x14ac:dyDescent="0.3">
      <c r="B2" s="345" t="s">
        <v>351</v>
      </c>
      <c r="C2" s="346"/>
      <c r="D2" s="346"/>
      <c r="E2" s="346"/>
      <c r="F2" s="346"/>
      <c r="G2" s="346"/>
      <c r="H2" s="346"/>
      <c r="I2" s="347"/>
      <c r="J2" s="95"/>
    </row>
    <row r="3" spans="2:12" ht="14.85" customHeight="1" x14ac:dyDescent="0.3">
      <c r="B3" s="313" t="s">
        <v>113</v>
      </c>
      <c r="C3" s="313"/>
      <c r="D3" s="313"/>
      <c r="E3" s="313"/>
      <c r="F3" s="313"/>
      <c r="G3" s="313"/>
      <c r="H3" s="313"/>
      <c r="I3" s="313"/>
      <c r="J3" s="121"/>
      <c r="K3" s="11"/>
      <c r="L3" s="11"/>
    </row>
    <row r="4" spans="2:12" ht="14.85" customHeight="1" x14ac:dyDescent="0.3">
      <c r="B4" s="321" t="s">
        <v>487</v>
      </c>
      <c r="C4" s="322"/>
      <c r="D4" s="322"/>
      <c r="E4" s="322"/>
      <c r="F4" s="322"/>
      <c r="G4" s="322"/>
      <c r="H4" s="322"/>
      <c r="I4" s="323"/>
      <c r="J4" s="121"/>
      <c r="K4" s="11"/>
      <c r="L4" s="11"/>
    </row>
    <row r="5" spans="2:12" ht="26.85" customHeight="1" x14ac:dyDescent="0.3">
      <c r="B5" s="273" t="s">
        <v>0</v>
      </c>
      <c r="C5" s="273"/>
      <c r="D5" s="273" t="s">
        <v>5</v>
      </c>
      <c r="E5" s="273"/>
      <c r="F5" s="282" t="s">
        <v>1</v>
      </c>
      <c r="G5" s="282"/>
      <c r="H5" s="4" t="s">
        <v>2</v>
      </c>
      <c r="I5" s="4" t="s">
        <v>124</v>
      </c>
      <c r="J5" s="117"/>
      <c r="K5" s="12"/>
      <c r="L5" s="12"/>
    </row>
    <row r="6" spans="2:12" ht="183.15" customHeight="1" x14ac:dyDescent="0.3">
      <c r="B6" s="324" t="s">
        <v>411</v>
      </c>
      <c r="C6" s="324"/>
      <c r="D6" s="326" t="s">
        <v>7</v>
      </c>
      <c r="E6" s="326"/>
      <c r="F6" s="326" t="s">
        <v>449</v>
      </c>
      <c r="G6" s="327"/>
      <c r="H6" s="74" t="s">
        <v>506</v>
      </c>
      <c r="I6" s="151"/>
      <c r="J6" s="119"/>
      <c r="K6" s="33"/>
      <c r="L6" s="33"/>
    </row>
    <row r="7" spans="2:12" x14ac:dyDescent="0.3">
      <c r="B7" s="3" t="s">
        <v>3</v>
      </c>
      <c r="C7" s="141"/>
      <c r="D7" s="3" t="s">
        <v>3</v>
      </c>
      <c r="E7" s="141" t="str">
        <f>IF(C7="e", "NA", "")</f>
        <v/>
      </c>
      <c r="F7" s="3" t="s">
        <v>3</v>
      </c>
      <c r="G7" s="141" t="str">
        <f>IF(C7="e", "NA", "")</f>
        <v/>
      </c>
      <c r="H7" s="95"/>
      <c r="I7" s="95"/>
      <c r="J7" s="95"/>
    </row>
    <row r="8" spans="2:12" x14ac:dyDescent="0.3">
      <c r="B8" s="95"/>
      <c r="C8" s="95"/>
      <c r="D8" s="95"/>
      <c r="E8" s="95"/>
      <c r="F8" s="95"/>
      <c r="G8" s="95"/>
      <c r="H8" s="95"/>
      <c r="I8" s="95"/>
      <c r="J8" s="95"/>
    </row>
    <row r="9" spans="2:12" x14ac:dyDescent="0.3">
      <c r="B9" s="345" t="s">
        <v>351</v>
      </c>
      <c r="C9" s="346"/>
      <c r="D9" s="346"/>
      <c r="E9" s="346"/>
      <c r="F9" s="346"/>
      <c r="G9" s="346"/>
      <c r="H9" s="346"/>
      <c r="I9" s="347"/>
      <c r="J9" s="95"/>
    </row>
    <row r="10" spans="2:12" x14ac:dyDescent="0.3">
      <c r="B10" s="313" t="s">
        <v>134</v>
      </c>
      <c r="C10" s="313"/>
      <c r="D10" s="313"/>
      <c r="E10" s="313"/>
      <c r="F10" s="313"/>
      <c r="G10" s="313"/>
      <c r="H10" s="313"/>
      <c r="I10" s="313"/>
      <c r="J10" s="95"/>
    </row>
    <row r="11" spans="2:12" ht="14.85" customHeight="1" x14ac:dyDescent="0.3">
      <c r="B11" s="288" t="s">
        <v>10</v>
      </c>
      <c r="C11" s="288"/>
      <c r="D11" s="288"/>
      <c r="E11" s="288"/>
      <c r="F11" s="288"/>
      <c r="G11" s="288"/>
      <c r="H11" s="288"/>
      <c r="I11" s="288"/>
      <c r="J11" s="121"/>
      <c r="K11" s="11"/>
      <c r="L11" s="11"/>
    </row>
    <row r="12" spans="2:12" ht="28.65" customHeight="1" x14ac:dyDescent="0.3">
      <c r="B12" s="273" t="s">
        <v>0</v>
      </c>
      <c r="C12" s="273"/>
      <c r="D12" s="273" t="s">
        <v>136</v>
      </c>
      <c r="E12" s="273"/>
      <c r="F12" s="282" t="s">
        <v>1</v>
      </c>
      <c r="G12" s="282"/>
      <c r="H12" s="4" t="s">
        <v>2</v>
      </c>
      <c r="I12" s="4" t="s">
        <v>124</v>
      </c>
      <c r="J12" s="117"/>
      <c r="K12" s="12"/>
      <c r="L12" s="12"/>
    </row>
    <row r="13" spans="2:12" ht="181.35" customHeight="1" x14ac:dyDescent="0.3">
      <c r="B13" s="324" t="s">
        <v>204</v>
      </c>
      <c r="C13" s="324"/>
      <c r="D13" s="326" t="s">
        <v>137</v>
      </c>
      <c r="E13" s="326"/>
      <c r="F13" s="326" t="s">
        <v>449</v>
      </c>
      <c r="G13" s="326"/>
      <c r="H13" s="74" t="s">
        <v>507</v>
      </c>
      <c r="I13" s="151"/>
      <c r="J13" s="119"/>
      <c r="K13" s="33"/>
      <c r="L13" s="33"/>
    </row>
    <row r="14" spans="2:12" x14ac:dyDescent="0.3">
      <c r="B14" s="3" t="s">
        <v>3</v>
      </c>
      <c r="C14" s="141"/>
      <c r="D14" s="3" t="s">
        <v>3</v>
      </c>
      <c r="E14" s="142" t="str">
        <f>IF(C14="b", "NA", "")</f>
        <v/>
      </c>
      <c r="F14" s="3" t="s">
        <v>3</v>
      </c>
      <c r="G14" s="142" t="str">
        <f>IF(C14="b", "NA", "")</f>
        <v/>
      </c>
      <c r="H14" s="95"/>
      <c r="I14" s="121"/>
      <c r="J14" s="121"/>
      <c r="K14" s="11"/>
      <c r="L14" s="11"/>
    </row>
    <row r="15" spans="2:12" x14ac:dyDescent="0.3">
      <c r="B15" s="95"/>
      <c r="C15" s="95"/>
      <c r="D15" s="95"/>
      <c r="E15" s="95"/>
      <c r="F15" s="95" t="s">
        <v>442</v>
      </c>
      <c r="G15" s="95"/>
      <c r="H15" s="95"/>
      <c r="I15" s="95"/>
      <c r="J15" s="95"/>
    </row>
    <row r="16" spans="2:12" x14ac:dyDescent="0.3">
      <c r="B16" s="345" t="s">
        <v>352</v>
      </c>
      <c r="C16" s="346"/>
      <c r="D16" s="346"/>
      <c r="E16" s="346"/>
      <c r="F16" s="346"/>
      <c r="G16" s="346"/>
      <c r="H16" s="346"/>
      <c r="I16" s="347"/>
      <c r="J16" s="95"/>
    </row>
    <row r="17" spans="2:10" ht="14.85" customHeight="1" x14ac:dyDescent="0.3">
      <c r="B17" s="313" t="s">
        <v>185</v>
      </c>
      <c r="C17" s="313"/>
      <c r="D17" s="313"/>
      <c r="E17" s="313"/>
      <c r="F17" s="313"/>
      <c r="G17" s="313"/>
      <c r="H17" s="313"/>
      <c r="I17" s="313"/>
      <c r="J17" s="95"/>
    </row>
    <row r="18" spans="2:10" ht="14.85" customHeight="1" x14ac:dyDescent="0.3">
      <c r="B18" s="288" t="s">
        <v>495</v>
      </c>
      <c r="C18" s="288"/>
      <c r="D18" s="288"/>
      <c r="E18" s="288"/>
      <c r="F18" s="288"/>
      <c r="G18" s="288"/>
      <c r="H18" s="288"/>
      <c r="I18" s="288"/>
      <c r="J18" s="95"/>
    </row>
    <row r="19" spans="2:10" ht="90.15" customHeight="1" x14ac:dyDescent="0.3">
      <c r="B19" s="6" t="s">
        <v>175</v>
      </c>
      <c r="C19" s="280" t="s">
        <v>178</v>
      </c>
      <c r="D19" s="351"/>
      <c r="E19" s="281"/>
      <c r="F19" s="77" t="s">
        <v>36</v>
      </c>
      <c r="G19" s="273" t="s">
        <v>488</v>
      </c>
      <c r="H19" s="273"/>
      <c r="I19" s="76" t="s">
        <v>492</v>
      </c>
      <c r="J19" s="95"/>
    </row>
    <row r="20" spans="2:10" x14ac:dyDescent="0.3">
      <c r="B20" s="143"/>
      <c r="C20" s="300"/>
      <c r="D20" s="344"/>
      <c r="E20" s="301"/>
      <c r="F20" s="147"/>
      <c r="G20" s="262"/>
      <c r="H20" s="262"/>
      <c r="I20" s="149"/>
      <c r="J20" s="95"/>
    </row>
    <row r="21" spans="2:10" x14ac:dyDescent="0.3">
      <c r="B21" s="143"/>
      <c r="C21" s="300"/>
      <c r="D21" s="344"/>
      <c r="E21" s="301"/>
      <c r="F21" s="147"/>
      <c r="G21" s="262"/>
      <c r="H21" s="262"/>
      <c r="I21" s="149"/>
      <c r="J21" s="95"/>
    </row>
    <row r="22" spans="2:10" ht="14.85" customHeight="1" x14ac:dyDescent="0.3">
      <c r="B22" s="143"/>
      <c r="C22" s="300"/>
      <c r="D22" s="344"/>
      <c r="E22" s="301"/>
      <c r="F22" s="147"/>
      <c r="G22" s="262"/>
      <c r="H22" s="262"/>
      <c r="I22" s="149"/>
      <c r="J22" s="95"/>
    </row>
    <row r="23" spans="2:10" x14ac:dyDescent="0.3">
      <c r="B23" s="143"/>
      <c r="C23" s="300"/>
      <c r="D23" s="344"/>
      <c r="E23" s="301"/>
      <c r="F23" s="147"/>
      <c r="G23" s="262"/>
      <c r="H23" s="262"/>
      <c r="I23" s="149"/>
      <c r="J23" s="95"/>
    </row>
    <row r="24" spans="2:10" x14ac:dyDescent="0.3">
      <c r="B24" s="143"/>
      <c r="C24" s="300"/>
      <c r="D24" s="344"/>
      <c r="E24" s="301"/>
      <c r="F24" s="147"/>
      <c r="G24" s="262"/>
      <c r="H24" s="262"/>
      <c r="I24" s="149"/>
      <c r="J24" s="95"/>
    </row>
    <row r="25" spans="2:10" x14ac:dyDescent="0.3">
      <c r="B25" s="143"/>
      <c r="C25" s="300"/>
      <c r="D25" s="344"/>
      <c r="E25" s="301"/>
      <c r="F25" s="147"/>
      <c r="G25" s="262"/>
      <c r="H25" s="262"/>
      <c r="I25" s="149"/>
      <c r="J25" s="95"/>
    </row>
    <row r="26" spans="2:10" ht="14.85" customHeight="1" x14ac:dyDescent="0.3">
      <c r="B26" s="143"/>
      <c r="C26" s="300"/>
      <c r="D26" s="344"/>
      <c r="E26" s="301"/>
      <c r="F26" s="147"/>
      <c r="G26" s="262"/>
      <c r="H26" s="262"/>
      <c r="I26" s="149"/>
      <c r="J26" s="95"/>
    </row>
    <row r="27" spans="2:10" ht="14.85" customHeight="1" x14ac:dyDescent="0.3">
      <c r="B27" s="143"/>
      <c r="C27" s="144"/>
      <c r="D27" s="145"/>
      <c r="E27" s="146"/>
      <c r="F27" s="147"/>
      <c r="G27" s="262"/>
      <c r="H27" s="262"/>
      <c r="I27" s="149"/>
      <c r="J27" s="95"/>
    </row>
    <row r="28" spans="2:10" x14ac:dyDescent="0.3">
      <c r="B28" s="143"/>
      <c r="C28" s="300"/>
      <c r="D28" s="344"/>
      <c r="E28" s="301"/>
      <c r="F28" s="147"/>
      <c r="G28" s="262"/>
      <c r="H28" s="262"/>
      <c r="I28" s="149"/>
      <c r="J28" s="95"/>
    </row>
    <row r="29" spans="2:10" x14ac:dyDescent="0.3">
      <c r="B29" s="143"/>
      <c r="C29" s="300"/>
      <c r="D29" s="344"/>
      <c r="E29" s="301"/>
      <c r="F29" s="147"/>
      <c r="G29" s="262"/>
      <c r="H29" s="262"/>
      <c r="I29" s="149"/>
      <c r="J29" s="95"/>
    </row>
    <row r="30" spans="2:10" x14ac:dyDescent="0.3">
      <c r="B30" s="143"/>
      <c r="C30" s="144"/>
      <c r="D30" s="145"/>
      <c r="E30" s="146"/>
      <c r="F30" s="147"/>
      <c r="G30" s="262"/>
      <c r="H30" s="262"/>
      <c r="I30" s="149"/>
      <c r="J30" s="95"/>
    </row>
    <row r="31" spans="2:10" x14ac:dyDescent="0.3">
      <c r="B31" s="143"/>
      <c r="C31" s="300"/>
      <c r="D31" s="344"/>
      <c r="E31" s="301"/>
      <c r="F31" s="147"/>
      <c r="G31" s="262"/>
      <c r="H31" s="262"/>
      <c r="I31" s="149"/>
      <c r="J31" s="95"/>
    </row>
    <row r="32" spans="2:10" x14ac:dyDescent="0.3">
      <c r="B32" s="143"/>
      <c r="C32" s="144"/>
      <c r="D32" s="145"/>
      <c r="E32" s="146"/>
      <c r="F32" s="147"/>
      <c r="G32" s="262"/>
      <c r="H32" s="262"/>
      <c r="I32" s="149"/>
      <c r="J32" s="95"/>
    </row>
    <row r="33" spans="2:10" x14ac:dyDescent="0.3">
      <c r="B33" s="143"/>
      <c r="C33" s="300"/>
      <c r="D33" s="344"/>
      <c r="E33" s="301"/>
      <c r="F33" s="147"/>
      <c r="G33" s="262"/>
      <c r="H33" s="262"/>
      <c r="I33" s="149"/>
      <c r="J33" s="95"/>
    </row>
    <row r="34" spans="2:10" x14ac:dyDescent="0.3">
      <c r="B34" s="143"/>
      <c r="C34" s="144"/>
      <c r="D34" s="145"/>
      <c r="E34" s="146"/>
      <c r="F34" s="147"/>
      <c r="G34" s="262"/>
      <c r="H34" s="262"/>
      <c r="I34" s="149"/>
      <c r="J34" s="95"/>
    </row>
    <row r="35" spans="2:10" x14ac:dyDescent="0.3">
      <c r="B35" s="143"/>
      <c r="C35" s="144"/>
      <c r="D35" s="145"/>
      <c r="E35" s="146"/>
      <c r="F35" s="147"/>
      <c r="G35" s="262"/>
      <c r="H35" s="262"/>
      <c r="I35" s="149"/>
      <c r="J35" s="95"/>
    </row>
    <row r="36" spans="2:10" x14ac:dyDescent="0.3">
      <c r="B36" s="143"/>
      <c r="C36" s="144"/>
      <c r="D36" s="145"/>
      <c r="E36" s="146"/>
      <c r="F36" s="147"/>
      <c r="G36" s="262"/>
      <c r="H36" s="262"/>
      <c r="I36" s="149"/>
      <c r="J36" s="95"/>
    </row>
    <row r="37" spans="2:10" x14ac:dyDescent="0.3">
      <c r="B37" s="143"/>
      <c r="C37" s="300"/>
      <c r="D37" s="344"/>
      <c r="E37" s="301"/>
      <c r="F37" s="147"/>
      <c r="G37" s="262"/>
      <c r="H37" s="262"/>
      <c r="I37" s="149"/>
      <c r="J37" s="95"/>
    </row>
    <row r="38" spans="2:10" x14ac:dyDescent="0.3">
      <c r="B38" s="143"/>
      <c r="C38" s="300"/>
      <c r="D38" s="344"/>
      <c r="E38" s="301"/>
      <c r="F38" s="147"/>
      <c r="G38" s="262"/>
      <c r="H38" s="262"/>
      <c r="I38" s="149"/>
      <c r="J38" s="95"/>
    </row>
    <row r="39" spans="2:10" x14ac:dyDescent="0.3">
      <c r="B39" s="143"/>
      <c r="C39" s="144"/>
      <c r="D39" s="145"/>
      <c r="E39" s="146"/>
      <c r="F39" s="147"/>
      <c r="G39" s="262"/>
      <c r="H39" s="262"/>
      <c r="I39" s="149"/>
      <c r="J39" s="95"/>
    </row>
    <row r="40" spans="2:10" x14ac:dyDescent="0.3">
      <c r="B40" s="143"/>
      <c r="C40" s="300"/>
      <c r="D40" s="344"/>
      <c r="E40" s="301"/>
      <c r="F40" s="147"/>
      <c r="G40" s="262"/>
      <c r="H40" s="262"/>
      <c r="I40" s="149"/>
      <c r="J40" s="95"/>
    </row>
    <row r="41" spans="2:10" x14ac:dyDescent="0.3">
      <c r="B41" s="143"/>
      <c r="C41" s="300"/>
      <c r="D41" s="344"/>
      <c r="E41" s="301"/>
      <c r="F41" s="147"/>
      <c r="G41" s="262"/>
      <c r="H41" s="262"/>
      <c r="I41" s="149"/>
      <c r="J41" s="95"/>
    </row>
    <row r="42" spans="2:10" x14ac:dyDescent="0.3">
      <c r="B42" s="143"/>
      <c r="C42" s="300"/>
      <c r="D42" s="344"/>
      <c r="E42" s="301"/>
      <c r="F42" s="147"/>
      <c r="G42" s="262"/>
      <c r="H42" s="262"/>
      <c r="I42" s="149"/>
      <c r="J42" s="95"/>
    </row>
    <row r="43" spans="2:10" x14ac:dyDescent="0.3">
      <c r="B43" s="143"/>
      <c r="C43" s="300"/>
      <c r="D43" s="344"/>
      <c r="E43" s="301"/>
      <c r="F43" s="147"/>
      <c r="G43" s="262"/>
      <c r="H43" s="262"/>
      <c r="I43" s="149"/>
      <c r="J43" s="95"/>
    </row>
    <row r="44" spans="2:10" x14ac:dyDescent="0.3">
      <c r="B44" s="143"/>
      <c r="C44" s="300"/>
      <c r="D44" s="344"/>
      <c r="E44" s="301"/>
      <c r="F44" s="147"/>
      <c r="G44" s="262"/>
      <c r="H44" s="262"/>
      <c r="I44" s="149"/>
      <c r="J44" s="95"/>
    </row>
    <row r="45" spans="2:10" x14ac:dyDescent="0.3">
      <c r="B45" s="143"/>
      <c r="C45" s="300"/>
      <c r="D45" s="344"/>
      <c r="E45" s="301"/>
      <c r="F45" s="147"/>
      <c r="G45" s="262"/>
      <c r="H45" s="262"/>
      <c r="I45" s="149"/>
      <c r="J45" s="95"/>
    </row>
    <row r="46" spans="2:10" x14ac:dyDescent="0.3">
      <c r="B46" s="143"/>
      <c r="C46" s="300"/>
      <c r="D46" s="344"/>
      <c r="E46" s="301"/>
      <c r="F46" s="147"/>
      <c r="G46" s="262"/>
      <c r="H46" s="262"/>
      <c r="I46" s="149"/>
      <c r="J46" s="95"/>
    </row>
    <row r="47" spans="2:10" x14ac:dyDescent="0.3">
      <c r="B47" s="143"/>
      <c r="C47" s="300"/>
      <c r="D47" s="344"/>
      <c r="E47" s="301"/>
      <c r="F47" s="147"/>
      <c r="G47" s="262"/>
      <c r="H47" s="262"/>
      <c r="I47" s="149"/>
      <c r="J47" s="95"/>
    </row>
    <row r="48" spans="2:10" x14ac:dyDescent="0.3">
      <c r="B48" s="143"/>
      <c r="C48" s="300"/>
      <c r="D48" s="344"/>
      <c r="E48" s="301"/>
      <c r="F48" s="147"/>
      <c r="G48" s="262"/>
      <c r="H48" s="262"/>
      <c r="I48" s="149"/>
      <c r="J48" s="95"/>
    </row>
    <row r="49" spans="2:10" x14ac:dyDescent="0.3">
      <c r="B49" s="143"/>
      <c r="C49" s="300"/>
      <c r="D49" s="344"/>
      <c r="E49" s="301"/>
      <c r="F49" s="147"/>
      <c r="G49" s="262"/>
      <c r="H49" s="262"/>
      <c r="I49" s="149"/>
      <c r="J49" s="95"/>
    </row>
    <row r="50" spans="2:10" x14ac:dyDescent="0.3">
      <c r="B50" s="143"/>
      <c r="C50" s="300"/>
      <c r="D50" s="344"/>
      <c r="E50" s="301"/>
      <c r="F50" s="147"/>
      <c r="G50" s="262"/>
      <c r="H50" s="262"/>
      <c r="I50" s="149"/>
      <c r="J50" s="95"/>
    </row>
    <row r="51" spans="2:10" x14ac:dyDescent="0.3">
      <c r="B51" s="143"/>
      <c r="C51" s="300"/>
      <c r="D51" s="344"/>
      <c r="E51" s="301"/>
      <c r="F51" s="147"/>
      <c r="G51" s="262"/>
      <c r="H51" s="262"/>
      <c r="I51" s="149"/>
      <c r="J51" s="95"/>
    </row>
    <row r="52" spans="2:10" x14ac:dyDescent="0.3">
      <c r="B52" s="143"/>
      <c r="C52" s="300"/>
      <c r="D52" s="344"/>
      <c r="E52" s="301"/>
      <c r="F52" s="147"/>
      <c r="G52" s="262"/>
      <c r="H52" s="262"/>
      <c r="I52" s="149"/>
      <c r="J52" s="95"/>
    </row>
    <row r="53" spans="2:10" x14ac:dyDescent="0.3">
      <c r="B53" s="143"/>
      <c r="C53" s="300"/>
      <c r="D53" s="344"/>
      <c r="E53" s="301"/>
      <c r="F53" s="147"/>
      <c r="G53" s="262"/>
      <c r="H53" s="262"/>
      <c r="I53" s="149"/>
      <c r="J53" s="95"/>
    </row>
    <row r="54" spans="2:10" x14ac:dyDescent="0.3">
      <c r="B54" s="143"/>
      <c r="C54" s="300"/>
      <c r="D54" s="344"/>
      <c r="E54" s="301"/>
      <c r="F54" s="147"/>
      <c r="G54" s="262"/>
      <c r="H54" s="262"/>
      <c r="I54" s="149"/>
      <c r="J54" s="95"/>
    </row>
    <row r="55" spans="2:10" x14ac:dyDescent="0.3">
      <c r="B55" s="143"/>
      <c r="C55" s="300"/>
      <c r="D55" s="344"/>
      <c r="E55" s="301"/>
      <c r="F55" s="147"/>
      <c r="G55" s="262"/>
      <c r="H55" s="262"/>
      <c r="I55" s="149"/>
      <c r="J55" s="95"/>
    </row>
    <row r="56" spans="2:10" x14ac:dyDescent="0.3">
      <c r="B56" s="143"/>
      <c r="C56" s="300"/>
      <c r="D56" s="344"/>
      <c r="E56" s="301"/>
      <c r="F56" s="147"/>
      <c r="G56" s="262"/>
      <c r="H56" s="262"/>
      <c r="I56" s="149"/>
      <c r="J56" s="95"/>
    </row>
    <row r="57" spans="2:10" x14ac:dyDescent="0.3">
      <c r="B57" s="143"/>
      <c r="C57" s="300"/>
      <c r="D57" s="344"/>
      <c r="E57" s="301"/>
      <c r="F57" s="147"/>
      <c r="G57" s="262"/>
      <c r="H57" s="262"/>
      <c r="I57" s="149"/>
      <c r="J57" s="95"/>
    </row>
    <row r="58" spans="2:10" x14ac:dyDescent="0.3">
      <c r="B58" s="143"/>
      <c r="C58" s="300"/>
      <c r="D58" s="344"/>
      <c r="E58" s="301"/>
      <c r="F58" s="147"/>
      <c r="G58" s="262"/>
      <c r="H58" s="262"/>
      <c r="I58" s="149"/>
      <c r="J58" s="95"/>
    </row>
    <row r="59" spans="2:10" x14ac:dyDescent="0.3">
      <c r="B59" s="143"/>
      <c r="C59" s="300"/>
      <c r="D59" s="344"/>
      <c r="E59" s="301"/>
      <c r="F59" s="147"/>
      <c r="G59" s="262"/>
      <c r="H59" s="262"/>
      <c r="I59" s="149"/>
      <c r="J59" s="95"/>
    </row>
    <row r="60" spans="2:10" x14ac:dyDescent="0.3">
      <c r="B60" s="143"/>
      <c r="C60" s="300"/>
      <c r="D60" s="344"/>
      <c r="E60" s="301"/>
      <c r="F60" s="147"/>
      <c r="G60" s="262"/>
      <c r="H60" s="262"/>
      <c r="I60" s="149"/>
      <c r="J60" s="95"/>
    </row>
    <row r="61" spans="2:10" x14ac:dyDescent="0.3">
      <c r="B61" s="143"/>
      <c r="C61" s="300"/>
      <c r="D61" s="344"/>
      <c r="E61" s="301"/>
      <c r="F61" s="147"/>
      <c r="G61" s="262"/>
      <c r="H61" s="262"/>
      <c r="I61" s="149"/>
      <c r="J61" s="95"/>
    </row>
    <row r="62" spans="2:10" x14ac:dyDescent="0.3">
      <c r="B62" s="143"/>
      <c r="C62" s="300"/>
      <c r="D62" s="344"/>
      <c r="E62" s="301"/>
      <c r="F62" s="147"/>
      <c r="G62" s="262"/>
      <c r="H62" s="262"/>
      <c r="I62" s="149"/>
      <c r="J62" s="95"/>
    </row>
    <row r="63" spans="2:10" x14ac:dyDescent="0.3">
      <c r="B63" s="143"/>
      <c r="C63" s="300"/>
      <c r="D63" s="344"/>
      <c r="E63" s="301"/>
      <c r="F63" s="147"/>
      <c r="G63" s="262"/>
      <c r="H63" s="262"/>
      <c r="I63" s="149"/>
      <c r="J63" s="95"/>
    </row>
    <row r="64" spans="2:10" x14ac:dyDescent="0.3">
      <c r="B64" s="143"/>
      <c r="C64" s="300"/>
      <c r="D64" s="344"/>
      <c r="E64" s="301"/>
      <c r="F64" s="147"/>
      <c r="G64" s="262"/>
      <c r="H64" s="262"/>
      <c r="I64" s="149"/>
      <c r="J64" s="95"/>
    </row>
    <row r="65" spans="2:10" x14ac:dyDescent="0.3">
      <c r="B65" s="143"/>
      <c r="C65" s="300"/>
      <c r="D65" s="344"/>
      <c r="E65" s="301"/>
      <c r="F65" s="147"/>
      <c r="G65" s="262"/>
      <c r="H65" s="262"/>
      <c r="I65" s="149"/>
      <c r="J65" s="95"/>
    </row>
    <row r="66" spans="2:10" x14ac:dyDescent="0.3">
      <c r="B66" s="143"/>
      <c r="C66" s="300"/>
      <c r="D66" s="344"/>
      <c r="E66" s="301"/>
      <c r="F66" s="147"/>
      <c r="G66" s="262"/>
      <c r="H66" s="262"/>
      <c r="I66" s="149"/>
      <c r="J66" s="95"/>
    </row>
    <row r="67" spans="2:10" x14ac:dyDescent="0.3">
      <c r="B67" s="143"/>
      <c r="C67" s="300"/>
      <c r="D67" s="344"/>
      <c r="E67" s="301"/>
      <c r="F67" s="147"/>
      <c r="G67" s="262"/>
      <c r="H67" s="262"/>
      <c r="I67" s="149"/>
      <c r="J67" s="95"/>
    </row>
    <row r="68" spans="2:10" x14ac:dyDescent="0.3">
      <c r="B68" s="143"/>
      <c r="C68" s="300"/>
      <c r="D68" s="344"/>
      <c r="E68" s="301"/>
      <c r="F68" s="147"/>
      <c r="G68" s="262"/>
      <c r="H68" s="262"/>
      <c r="I68" s="149"/>
      <c r="J68" s="95"/>
    </row>
    <row r="69" spans="2:10" x14ac:dyDescent="0.3">
      <c r="B69" s="143"/>
      <c r="C69" s="300"/>
      <c r="D69" s="344"/>
      <c r="E69" s="301"/>
      <c r="F69" s="147"/>
      <c r="G69" s="262"/>
      <c r="H69" s="262"/>
      <c r="I69" s="149"/>
      <c r="J69" s="95"/>
    </row>
    <row r="70" spans="2:10" x14ac:dyDescent="0.3">
      <c r="B70" s="143"/>
      <c r="C70" s="300"/>
      <c r="D70" s="344"/>
      <c r="E70" s="301"/>
      <c r="F70" s="147"/>
      <c r="G70" s="262"/>
      <c r="H70" s="262"/>
      <c r="I70" s="149"/>
      <c r="J70" s="95"/>
    </row>
    <row r="71" spans="2:10" x14ac:dyDescent="0.3">
      <c r="B71" s="143"/>
      <c r="C71" s="300"/>
      <c r="D71" s="344"/>
      <c r="E71" s="301"/>
      <c r="F71" s="147"/>
      <c r="G71" s="262"/>
      <c r="H71" s="262"/>
      <c r="I71" s="149"/>
      <c r="J71" s="95"/>
    </row>
    <row r="72" spans="2:10" x14ac:dyDescent="0.3">
      <c r="B72" s="143"/>
      <c r="C72" s="300"/>
      <c r="D72" s="344"/>
      <c r="E72" s="301"/>
      <c r="F72" s="147"/>
      <c r="G72" s="262"/>
      <c r="H72" s="262"/>
      <c r="I72" s="149"/>
      <c r="J72" s="95"/>
    </row>
    <row r="73" spans="2:10" x14ac:dyDescent="0.3">
      <c r="B73" s="143"/>
      <c r="C73" s="300"/>
      <c r="D73" s="344"/>
      <c r="E73" s="301"/>
      <c r="F73" s="147"/>
      <c r="G73" s="262"/>
      <c r="H73" s="262"/>
      <c r="I73" s="149"/>
      <c r="J73" s="95"/>
    </row>
    <row r="74" spans="2:10" x14ac:dyDescent="0.3">
      <c r="B74" s="143"/>
      <c r="C74" s="300"/>
      <c r="D74" s="344"/>
      <c r="E74" s="301"/>
      <c r="F74" s="147"/>
      <c r="G74" s="262"/>
      <c r="H74" s="262"/>
      <c r="I74" s="149"/>
      <c r="J74" s="95"/>
    </row>
    <row r="75" spans="2:10" x14ac:dyDescent="0.3">
      <c r="B75" s="143"/>
      <c r="C75" s="300"/>
      <c r="D75" s="344"/>
      <c r="E75" s="301"/>
      <c r="F75" s="147"/>
      <c r="G75" s="262"/>
      <c r="H75" s="262"/>
      <c r="I75" s="149"/>
      <c r="J75" s="95"/>
    </row>
    <row r="76" spans="2:10" x14ac:dyDescent="0.3">
      <c r="B76" s="143"/>
      <c r="C76" s="300"/>
      <c r="D76" s="344"/>
      <c r="E76" s="301"/>
      <c r="F76" s="147"/>
      <c r="G76" s="262"/>
      <c r="H76" s="262"/>
      <c r="I76" s="149"/>
      <c r="J76" s="95"/>
    </row>
    <row r="77" spans="2:10" x14ac:dyDescent="0.3">
      <c r="B77" s="143"/>
      <c r="C77" s="300"/>
      <c r="D77" s="344"/>
      <c r="E77" s="301"/>
      <c r="F77" s="147"/>
      <c r="G77" s="262"/>
      <c r="H77" s="262"/>
      <c r="I77" s="149"/>
      <c r="J77" s="95"/>
    </row>
    <row r="78" spans="2:10" x14ac:dyDescent="0.3">
      <c r="B78" s="95"/>
      <c r="C78" s="95"/>
      <c r="D78" s="95"/>
      <c r="E78" s="95"/>
      <c r="F78" s="95"/>
      <c r="G78" s="95"/>
      <c r="H78" s="95"/>
      <c r="I78" s="95"/>
      <c r="J78" s="95"/>
    </row>
    <row r="79" spans="2:10" x14ac:dyDescent="0.3">
      <c r="B79" s="345" t="s">
        <v>352</v>
      </c>
      <c r="C79" s="346"/>
      <c r="D79" s="346"/>
      <c r="E79" s="346"/>
      <c r="F79" s="346"/>
      <c r="G79" s="346"/>
      <c r="H79" s="346"/>
      <c r="I79" s="347"/>
      <c r="J79" s="95"/>
    </row>
    <row r="80" spans="2:10" x14ac:dyDescent="0.3">
      <c r="B80" s="313" t="s">
        <v>184</v>
      </c>
      <c r="C80" s="313"/>
      <c r="D80" s="313"/>
      <c r="E80" s="313"/>
      <c r="F80" s="313"/>
      <c r="G80" s="313"/>
      <c r="H80" s="313"/>
      <c r="I80" s="313"/>
      <c r="J80" s="95"/>
    </row>
    <row r="81" spans="2:10" ht="14.85" customHeight="1" x14ac:dyDescent="0.3">
      <c r="B81" s="288" t="s">
        <v>489</v>
      </c>
      <c r="C81" s="288"/>
      <c r="D81" s="288"/>
      <c r="E81" s="288"/>
      <c r="F81" s="288"/>
      <c r="G81" s="288"/>
      <c r="H81" s="288"/>
      <c r="I81" s="288"/>
      <c r="J81" s="95"/>
    </row>
    <row r="82" spans="2:10" ht="103.35" customHeight="1" x14ac:dyDescent="0.3">
      <c r="B82" s="6" t="s">
        <v>182</v>
      </c>
      <c r="C82" s="348" t="s">
        <v>178</v>
      </c>
      <c r="D82" s="349"/>
      <c r="E82" s="350"/>
      <c r="F82" s="78" t="s">
        <v>36</v>
      </c>
      <c r="G82" s="273" t="s">
        <v>488</v>
      </c>
      <c r="H82" s="273"/>
      <c r="I82" s="76" t="s">
        <v>491</v>
      </c>
      <c r="J82" s="95"/>
    </row>
    <row r="83" spans="2:10" x14ac:dyDescent="0.3">
      <c r="B83" s="143"/>
      <c r="C83" s="341"/>
      <c r="D83" s="341"/>
      <c r="E83" s="341"/>
      <c r="F83" s="147"/>
      <c r="G83" s="339"/>
      <c r="H83" s="340"/>
      <c r="I83" s="149"/>
      <c r="J83" s="95"/>
    </row>
    <row r="84" spans="2:10" x14ac:dyDescent="0.3">
      <c r="B84" s="143"/>
      <c r="C84" s="341"/>
      <c r="D84" s="341"/>
      <c r="E84" s="341"/>
      <c r="F84" s="147"/>
      <c r="G84" s="339"/>
      <c r="H84" s="340"/>
      <c r="I84" s="149"/>
      <c r="J84" s="95"/>
    </row>
    <row r="85" spans="2:10" x14ac:dyDescent="0.3">
      <c r="B85" s="143"/>
      <c r="C85" s="341"/>
      <c r="D85" s="341"/>
      <c r="E85" s="341"/>
      <c r="F85" s="147"/>
      <c r="G85" s="339"/>
      <c r="H85" s="340"/>
      <c r="I85" s="149"/>
      <c r="J85" s="95"/>
    </row>
    <row r="86" spans="2:10" x14ac:dyDescent="0.3">
      <c r="B86" s="143"/>
      <c r="C86" s="341"/>
      <c r="D86" s="341"/>
      <c r="E86" s="341"/>
      <c r="F86" s="147"/>
      <c r="G86" s="339"/>
      <c r="H86" s="340"/>
      <c r="I86" s="149"/>
      <c r="J86" s="95"/>
    </row>
    <row r="87" spans="2:10" x14ac:dyDescent="0.3">
      <c r="B87" s="143"/>
      <c r="C87" s="341"/>
      <c r="D87" s="341"/>
      <c r="E87" s="341"/>
      <c r="F87" s="147"/>
      <c r="G87" s="339"/>
      <c r="H87" s="340"/>
      <c r="I87" s="149"/>
      <c r="J87" s="95"/>
    </row>
    <row r="88" spans="2:10" x14ac:dyDescent="0.3">
      <c r="B88" s="143"/>
      <c r="C88" s="341"/>
      <c r="D88" s="341"/>
      <c r="E88" s="341"/>
      <c r="F88" s="147"/>
      <c r="G88" s="339"/>
      <c r="H88" s="340"/>
      <c r="I88" s="149"/>
      <c r="J88" s="95"/>
    </row>
    <row r="89" spans="2:10" x14ac:dyDescent="0.3">
      <c r="B89" s="143"/>
      <c r="C89" s="341"/>
      <c r="D89" s="341"/>
      <c r="E89" s="341"/>
      <c r="F89" s="147"/>
      <c r="G89" s="339"/>
      <c r="H89" s="340"/>
      <c r="I89" s="149"/>
      <c r="J89" s="95"/>
    </row>
    <row r="90" spans="2:10" x14ac:dyDescent="0.3">
      <c r="B90" s="143"/>
      <c r="C90" s="341"/>
      <c r="D90" s="341"/>
      <c r="E90" s="341"/>
      <c r="F90" s="147"/>
      <c r="G90" s="339"/>
      <c r="H90" s="340"/>
      <c r="I90" s="149"/>
      <c r="J90" s="95"/>
    </row>
    <row r="91" spans="2:10" x14ac:dyDescent="0.3">
      <c r="B91" s="95"/>
      <c r="C91" s="95"/>
      <c r="D91" s="95"/>
      <c r="E91" s="95"/>
      <c r="F91" s="95"/>
      <c r="G91" s="95"/>
      <c r="H91" s="95"/>
      <c r="I91" s="95"/>
      <c r="J91" s="95"/>
    </row>
    <row r="92" spans="2:10" x14ac:dyDescent="0.3">
      <c r="B92" s="345" t="s">
        <v>352</v>
      </c>
      <c r="C92" s="346"/>
      <c r="D92" s="346"/>
      <c r="E92" s="346"/>
      <c r="F92" s="346"/>
      <c r="G92" s="346"/>
      <c r="H92" s="346"/>
      <c r="I92" s="347"/>
      <c r="J92" s="95"/>
    </row>
    <row r="93" spans="2:10" x14ac:dyDescent="0.3">
      <c r="B93" s="313" t="s">
        <v>184</v>
      </c>
      <c r="C93" s="313"/>
      <c r="D93" s="313"/>
      <c r="E93" s="313"/>
      <c r="F93" s="313"/>
      <c r="G93" s="313"/>
      <c r="H93" s="313"/>
      <c r="I93" s="313"/>
      <c r="J93" s="95"/>
    </row>
    <row r="94" spans="2:10" x14ac:dyDescent="0.3">
      <c r="B94" s="288" t="s">
        <v>465</v>
      </c>
      <c r="C94" s="288"/>
      <c r="D94" s="288"/>
      <c r="E94" s="288"/>
      <c r="F94" s="288"/>
      <c r="G94" s="288"/>
      <c r="H94" s="288"/>
      <c r="I94" s="288"/>
      <c r="J94" s="95"/>
    </row>
    <row r="95" spans="2:10" ht="103.35" customHeight="1" x14ac:dyDescent="0.3">
      <c r="B95" s="6" t="s">
        <v>135</v>
      </c>
      <c r="C95" s="280" t="s">
        <v>178</v>
      </c>
      <c r="D95" s="351"/>
      <c r="E95" s="281"/>
      <c r="F95" s="6" t="s">
        <v>36</v>
      </c>
      <c r="G95" s="273" t="s">
        <v>488</v>
      </c>
      <c r="H95" s="273"/>
      <c r="I95" s="75" t="s">
        <v>490</v>
      </c>
      <c r="J95" s="95"/>
    </row>
    <row r="96" spans="2:10" x14ac:dyDescent="0.3">
      <c r="B96" s="143"/>
      <c r="C96" s="341"/>
      <c r="D96" s="341"/>
      <c r="E96" s="341"/>
      <c r="F96" s="147"/>
      <c r="G96" s="262"/>
      <c r="H96" s="262"/>
      <c r="I96" s="149"/>
      <c r="J96" s="95"/>
    </row>
    <row r="97" spans="2:10" x14ac:dyDescent="0.3">
      <c r="B97" s="143"/>
      <c r="C97" s="341"/>
      <c r="D97" s="341"/>
      <c r="E97" s="341"/>
      <c r="F97" s="147"/>
      <c r="G97" s="262"/>
      <c r="H97" s="262"/>
      <c r="I97" s="149"/>
      <c r="J97" s="95"/>
    </row>
    <row r="98" spans="2:10" x14ac:dyDescent="0.3">
      <c r="B98" s="143"/>
      <c r="C98" s="341"/>
      <c r="D98" s="341"/>
      <c r="E98" s="341"/>
      <c r="F98" s="147"/>
      <c r="G98" s="262"/>
      <c r="H98" s="262"/>
      <c r="I98" s="149"/>
      <c r="J98" s="95"/>
    </row>
    <row r="99" spans="2:10" x14ac:dyDescent="0.3">
      <c r="B99" s="143"/>
      <c r="C99" s="341"/>
      <c r="D99" s="341"/>
      <c r="E99" s="341"/>
      <c r="F99" s="147"/>
      <c r="G99" s="262"/>
      <c r="H99" s="262"/>
      <c r="I99" s="149"/>
      <c r="J99" s="95"/>
    </row>
    <row r="100" spans="2:10" x14ac:dyDescent="0.3">
      <c r="B100" s="143"/>
      <c r="C100" s="341"/>
      <c r="D100" s="341"/>
      <c r="E100" s="341"/>
      <c r="F100" s="147"/>
      <c r="G100" s="262"/>
      <c r="H100" s="262"/>
      <c r="I100" s="149"/>
      <c r="J100" s="95"/>
    </row>
    <row r="101" spans="2:10" x14ac:dyDescent="0.3">
      <c r="B101" s="143"/>
      <c r="C101" s="341"/>
      <c r="D101" s="341"/>
      <c r="E101" s="341"/>
      <c r="F101" s="147"/>
      <c r="G101" s="262"/>
      <c r="H101" s="262"/>
      <c r="I101" s="149"/>
      <c r="J101" s="95"/>
    </row>
    <row r="102" spans="2:10" x14ac:dyDescent="0.3">
      <c r="B102" s="143"/>
      <c r="C102" s="341"/>
      <c r="D102" s="341"/>
      <c r="E102" s="341"/>
      <c r="F102" s="147"/>
      <c r="G102" s="262"/>
      <c r="H102" s="262"/>
      <c r="I102" s="149"/>
      <c r="J102" s="95"/>
    </row>
    <row r="103" spans="2:10" x14ac:dyDescent="0.3">
      <c r="B103" s="143"/>
      <c r="C103" s="341"/>
      <c r="D103" s="341"/>
      <c r="E103" s="341"/>
      <c r="F103" s="147"/>
      <c r="G103" s="262"/>
      <c r="H103" s="262"/>
      <c r="I103" s="149"/>
      <c r="J103" s="95"/>
    </row>
    <row r="104" spans="2:10" x14ac:dyDescent="0.3">
      <c r="B104" s="143"/>
      <c r="C104" s="341"/>
      <c r="D104" s="341"/>
      <c r="E104" s="341"/>
      <c r="F104" s="147"/>
      <c r="G104" s="262"/>
      <c r="H104" s="262"/>
      <c r="I104" s="149"/>
      <c r="J104" s="95"/>
    </row>
    <row r="105" spans="2:10" x14ac:dyDescent="0.3">
      <c r="B105" s="143"/>
      <c r="C105" s="341"/>
      <c r="D105" s="341"/>
      <c r="E105" s="341"/>
      <c r="F105" s="147"/>
      <c r="G105" s="262"/>
      <c r="H105" s="262"/>
      <c r="I105" s="149"/>
      <c r="J105" s="95"/>
    </row>
    <row r="106" spans="2:10" x14ac:dyDescent="0.3">
      <c r="B106" s="143"/>
      <c r="C106" s="300"/>
      <c r="D106" s="344"/>
      <c r="E106" s="301"/>
      <c r="F106" s="147"/>
      <c r="G106" s="262"/>
      <c r="H106" s="262"/>
      <c r="I106" s="149"/>
      <c r="J106" s="95"/>
    </row>
    <row r="107" spans="2:10" x14ac:dyDescent="0.3">
      <c r="B107" s="143"/>
      <c r="C107" s="341"/>
      <c r="D107" s="341"/>
      <c r="E107" s="341"/>
      <c r="F107" s="147"/>
      <c r="G107" s="262"/>
      <c r="H107" s="262"/>
      <c r="I107" s="149"/>
      <c r="J107" s="95"/>
    </row>
    <row r="108" spans="2:10" x14ac:dyDescent="0.3">
      <c r="B108" s="143"/>
      <c r="C108" s="341"/>
      <c r="D108" s="341"/>
      <c r="E108" s="341"/>
      <c r="F108" s="147"/>
      <c r="G108" s="262"/>
      <c r="H108" s="262"/>
      <c r="I108" s="149"/>
      <c r="J108" s="95"/>
    </row>
    <row r="109" spans="2:10" x14ac:dyDescent="0.3">
      <c r="B109" s="143"/>
      <c r="C109" s="341"/>
      <c r="D109" s="341"/>
      <c r="E109" s="341"/>
      <c r="F109" s="147"/>
      <c r="G109" s="262"/>
      <c r="H109" s="262"/>
      <c r="I109" s="149"/>
      <c r="J109" s="95"/>
    </row>
    <row r="110" spans="2:10" x14ac:dyDescent="0.3">
      <c r="B110" s="143"/>
      <c r="C110" s="341"/>
      <c r="D110" s="341"/>
      <c r="E110" s="341"/>
      <c r="F110" s="147"/>
      <c r="G110" s="262"/>
      <c r="H110" s="262"/>
      <c r="I110" s="149"/>
      <c r="J110" s="95"/>
    </row>
    <row r="111" spans="2:10" x14ac:dyDescent="0.3">
      <c r="B111" s="143"/>
      <c r="C111" s="341"/>
      <c r="D111" s="341"/>
      <c r="E111" s="341"/>
      <c r="F111" s="147"/>
      <c r="G111" s="262"/>
      <c r="H111" s="262"/>
      <c r="I111" s="149"/>
      <c r="J111" s="95"/>
    </row>
    <row r="112" spans="2:10" x14ac:dyDescent="0.3">
      <c r="B112" s="143"/>
      <c r="C112" s="341"/>
      <c r="D112" s="341"/>
      <c r="E112" s="341"/>
      <c r="F112" s="147"/>
      <c r="G112" s="262"/>
      <c r="H112" s="262"/>
      <c r="I112" s="149"/>
      <c r="J112" s="95"/>
    </row>
    <row r="113" spans="2:12" x14ac:dyDescent="0.3">
      <c r="B113" s="143"/>
      <c r="C113" s="341"/>
      <c r="D113" s="341"/>
      <c r="E113" s="341"/>
      <c r="F113" s="147"/>
      <c r="G113" s="262"/>
      <c r="H113" s="262"/>
      <c r="I113" s="149"/>
      <c r="J113" s="95"/>
    </row>
    <row r="114" spans="2:12" x14ac:dyDescent="0.3">
      <c r="B114" s="143"/>
      <c r="C114" s="341"/>
      <c r="D114" s="341"/>
      <c r="E114" s="341"/>
      <c r="F114" s="147"/>
      <c r="G114" s="262"/>
      <c r="H114" s="262"/>
      <c r="I114" s="149"/>
      <c r="J114" s="95"/>
    </row>
    <row r="115" spans="2:12" x14ac:dyDescent="0.3">
      <c r="B115" s="143"/>
      <c r="C115" s="341"/>
      <c r="D115" s="341"/>
      <c r="E115" s="341"/>
      <c r="F115" s="147"/>
      <c r="G115" s="262"/>
      <c r="H115" s="262"/>
      <c r="I115" s="149"/>
      <c r="J115" s="95"/>
    </row>
    <row r="116" spans="2:12" s="95" customFormat="1" x14ac:dyDescent="0.3">
      <c r="C116" s="338"/>
      <c r="D116" s="338"/>
      <c r="E116" s="338"/>
      <c r="G116" s="343"/>
      <c r="H116" s="343"/>
    </row>
    <row r="117" spans="2:12" x14ac:dyDescent="0.3">
      <c r="B117" s="345" t="s">
        <v>352</v>
      </c>
      <c r="C117" s="346"/>
      <c r="D117" s="346"/>
      <c r="E117" s="346"/>
      <c r="F117" s="346"/>
      <c r="G117" s="346"/>
      <c r="H117" s="346"/>
      <c r="I117" s="347"/>
      <c r="J117" s="95"/>
    </row>
    <row r="118" spans="2:12" x14ac:dyDescent="0.3">
      <c r="B118" s="313" t="s">
        <v>183</v>
      </c>
      <c r="C118" s="313"/>
      <c r="D118" s="313"/>
      <c r="E118" s="313"/>
      <c r="F118" s="313"/>
      <c r="G118" s="313"/>
      <c r="H118" s="313"/>
      <c r="I118" s="313"/>
      <c r="J118" s="95"/>
    </row>
    <row r="119" spans="2:12" x14ac:dyDescent="0.3">
      <c r="B119" s="288" t="s">
        <v>443</v>
      </c>
      <c r="C119" s="288"/>
      <c r="D119" s="288"/>
      <c r="E119" s="288"/>
      <c r="F119" s="288"/>
      <c r="G119" s="288"/>
      <c r="H119" s="288"/>
      <c r="I119" s="288"/>
      <c r="J119" s="121"/>
      <c r="K119" s="11"/>
      <c r="L119" s="11"/>
    </row>
    <row r="120" spans="2:12" ht="30.15" customHeight="1" x14ac:dyDescent="0.3">
      <c r="B120" s="282" t="s">
        <v>0</v>
      </c>
      <c r="C120" s="282"/>
      <c r="D120" s="273" t="s">
        <v>444</v>
      </c>
      <c r="E120" s="273"/>
      <c r="F120" s="273" t="s">
        <v>19</v>
      </c>
      <c r="G120" s="273"/>
      <c r="H120" s="4" t="s">
        <v>2</v>
      </c>
      <c r="I120" s="4" t="s">
        <v>124</v>
      </c>
      <c r="J120" s="117"/>
      <c r="K120" s="12"/>
      <c r="L120" s="12"/>
    </row>
    <row r="121" spans="2:12" ht="133.35" customHeight="1" x14ac:dyDescent="0.3">
      <c r="B121" s="324" t="s">
        <v>445</v>
      </c>
      <c r="C121" s="324"/>
      <c r="D121" s="326" t="s">
        <v>446</v>
      </c>
      <c r="E121" s="326"/>
      <c r="F121" s="342" t="s">
        <v>461</v>
      </c>
      <c r="G121" s="342"/>
      <c r="H121" s="74" t="s">
        <v>447</v>
      </c>
      <c r="I121" s="151"/>
      <c r="J121" s="119"/>
      <c r="K121" s="33"/>
      <c r="L121" s="33"/>
    </row>
    <row r="122" spans="2:12" x14ac:dyDescent="0.3">
      <c r="B122" s="9" t="s">
        <v>3</v>
      </c>
      <c r="C122" s="150"/>
      <c r="D122" s="9" t="s">
        <v>3</v>
      </c>
      <c r="E122" s="150" t="str">
        <f>IF(C122="d", "NA", "")</f>
        <v/>
      </c>
      <c r="F122" s="9" t="s">
        <v>3</v>
      </c>
      <c r="G122" s="150" t="str">
        <f>IF(C122="d", "NA", "")</f>
        <v/>
      </c>
      <c r="H122" s="94"/>
      <c r="I122" s="121"/>
      <c r="J122" s="11"/>
      <c r="K122" s="11"/>
      <c r="L122" s="11"/>
    </row>
    <row r="123" spans="2:12" x14ac:dyDescent="0.3">
      <c r="B123" s="95"/>
      <c r="C123" s="95"/>
      <c r="D123" s="95"/>
      <c r="E123" s="95"/>
      <c r="F123" s="95"/>
      <c r="G123" s="95"/>
      <c r="H123" s="95"/>
      <c r="I123" s="95"/>
      <c r="J123" s="95"/>
    </row>
  </sheetData>
  <sheetProtection insertRows="0" selectLockedCells="1"/>
  <mergeCells count="210">
    <mergeCell ref="B4:I4"/>
    <mergeCell ref="B1:I1"/>
    <mergeCell ref="B2:I2"/>
    <mergeCell ref="B9:I9"/>
    <mergeCell ref="B10:I10"/>
    <mergeCell ref="B16:I16"/>
    <mergeCell ref="B17:I17"/>
    <mergeCell ref="G95:H95"/>
    <mergeCell ref="C95:E95"/>
    <mergeCell ref="B3:I3"/>
    <mergeCell ref="G20:H20"/>
    <mergeCell ref="G21:H21"/>
    <mergeCell ref="G22:H22"/>
    <mergeCell ref="C20:E20"/>
    <mergeCell ref="C21:E21"/>
    <mergeCell ref="C22:E22"/>
    <mergeCell ref="G31:H31"/>
    <mergeCell ref="G33:H33"/>
    <mergeCell ref="G37:H37"/>
    <mergeCell ref="G19:H19"/>
    <mergeCell ref="B18:I18"/>
    <mergeCell ref="C19:E19"/>
    <mergeCell ref="F12:G12"/>
    <mergeCell ref="F13:G13"/>
    <mergeCell ref="G23:H23"/>
    <mergeCell ref="G24:H24"/>
    <mergeCell ref="G25:H25"/>
    <mergeCell ref="C23:E23"/>
    <mergeCell ref="C24:E24"/>
    <mergeCell ref="C25:E25"/>
    <mergeCell ref="F5:G5"/>
    <mergeCell ref="F6:G6"/>
    <mergeCell ref="B5:C5"/>
    <mergeCell ref="B6:C6"/>
    <mergeCell ref="B12:C12"/>
    <mergeCell ref="B13:C13"/>
    <mergeCell ref="D5:E5"/>
    <mergeCell ref="D12:E12"/>
    <mergeCell ref="D13:E13"/>
    <mergeCell ref="D6:E6"/>
    <mergeCell ref="B11:I11"/>
    <mergeCell ref="C31:E31"/>
    <mergeCell ref="C33:E33"/>
    <mergeCell ref="C37:E37"/>
    <mergeCell ref="G26:H26"/>
    <mergeCell ref="G28:H28"/>
    <mergeCell ref="G29:H29"/>
    <mergeCell ref="C26:E26"/>
    <mergeCell ref="C28:E28"/>
    <mergeCell ref="C29:E29"/>
    <mergeCell ref="G42:H42"/>
    <mergeCell ref="G43:H43"/>
    <mergeCell ref="C42:E42"/>
    <mergeCell ref="C43:E43"/>
    <mergeCell ref="G38:H38"/>
    <mergeCell ref="G40:H40"/>
    <mergeCell ref="G41:H41"/>
    <mergeCell ref="C38:E38"/>
    <mergeCell ref="C40:E40"/>
    <mergeCell ref="C41:E41"/>
    <mergeCell ref="G47:H47"/>
    <mergeCell ref="G48:H48"/>
    <mergeCell ref="G49:H49"/>
    <mergeCell ref="C47:E47"/>
    <mergeCell ref="C48:E48"/>
    <mergeCell ref="C49:E49"/>
    <mergeCell ref="G44:H44"/>
    <mergeCell ref="G45:H45"/>
    <mergeCell ref="G46:H46"/>
    <mergeCell ref="C44:E44"/>
    <mergeCell ref="C45:E45"/>
    <mergeCell ref="C46:E46"/>
    <mergeCell ref="G53:H53"/>
    <mergeCell ref="G54:H54"/>
    <mergeCell ref="G55:H55"/>
    <mergeCell ref="C53:E53"/>
    <mergeCell ref="C54:E54"/>
    <mergeCell ref="C55:E55"/>
    <mergeCell ref="G50:H50"/>
    <mergeCell ref="G51:H51"/>
    <mergeCell ref="G52:H52"/>
    <mergeCell ref="C50:E50"/>
    <mergeCell ref="C51:E51"/>
    <mergeCell ref="C52:E52"/>
    <mergeCell ref="G59:H59"/>
    <mergeCell ref="G60:H60"/>
    <mergeCell ref="G61:H61"/>
    <mergeCell ref="C61:E61"/>
    <mergeCell ref="C59:E59"/>
    <mergeCell ref="C60:E60"/>
    <mergeCell ref="G56:H56"/>
    <mergeCell ref="G57:H57"/>
    <mergeCell ref="G58:H58"/>
    <mergeCell ref="C56:E56"/>
    <mergeCell ref="C57:E57"/>
    <mergeCell ref="C58:E58"/>
    <mergeCell ref="G65:H65"/>
    <mergeCell ref="G66:H66"/>
    <mergeCell ref="G67:H67"/>
    <mergeCell ref="C65:E65"/>
    <mergeCell ref="C66:E66"/>
    <mergeCell ref="C67:E67"/>
    <mergeCell ref="G62:H62"/>
    <mergeCell ref="G63:H63"/>
    <mergeCell ref="G64:H64"/>
    <mergeCell ref="C62:E62"/>
    <mergeCell ref="C63:E63"/>
    <mergeCell ref="C64:E64"/>
    <mergeCell ref="G74:H74"/>
    <mergeCell ref="G75:H75"/>
    <mergeCell ref="G83:H83"/>
    <mergeCell ref="C77:E77"/>
    <mergeCell ref="G77:H77"/>
    <mergeCell ref="G71:H71"/>
    <mergeCell ref="C71:E71"/>
    <mergeCell ref="G68:H68"/>
    <mergeCell ref="G69:H69"/>
    <mergeCell ref="G70:H70"/>
    <mergeCell ref="C68:E68"/>
    <mergeCell ref="C69:E69"/>
    <mergeCell ref="C70:E70"/>
    <mergeCell ref="B79:I79"/>
    <mergeCell ref="B80:I80"/>
    <mergeCell ref="C72:E72"/>
    <mergeCell ref="G72:H72"/>
    <mergeCell ref="C73:E73"/>
    <mergeCell ref="G73:H73"/>
    <mergeCell ref="C74:E74"/>
    <mergeCell ref="C75:E75"/>
    <mergeCell ref="C76:E76"/>
    <mergeCell ref="G76:H76"/>
    <mergeCell ref="C82:E82"/>
    <mergeCell ref="G82:H82"/>
    <mergeCell ref="B81:I81"/>
    <mergeCell ref="C83:E83"/>
    <mergeCell ref="C84:E84"/>
    <mergeCell ref="C85:E85"/>
    <mergeCell ref="C86:E86"/>
    <mergeCell ref="C87:E87"/>
    <mergeCell ref="C88:E88"/>
    <mergeCell ref="G104:H104"/>
    <mergeCell ref="B92:I92"/>
    <mergeCell ref="B93:I93"/>
    <mergeCell ref="G98:H98"/>
    <mergeCell ref="G99:H99"/>
    <mergeCell ref="G100:H100"/>
    <mergeCell ref="G84:H84"/>
    <mergeCell ref="G85:H85"/>
    <mergeCell ref="G86:H86"/>
    <mergeCell ref="G87:H87"/>
    <mergeCell ref="G88:H88"/>
    <mergeCell ref="C89:E89"/>
    <mergeCell ref="C90:E90"/>
    <mergeCell ref="G105:H105"/>
    <mergeCell ref="G107:H107"/>
    <mergeCell ref="G109:H109"/>
    <mergeCell ref="G110:H110"/>
    <mergeCell ref="G111:H111"/>
    <mergeCell ref="G112:H112"/>
    <mergeCell ref="G97:H97"/>
    <mergeCell ref="C101:E101"/>
    <mergeCell ref="G101:H101"/>
    <mergeCell ref="B120:C120"/>
    <mergeCell ref="B121:C121"/>
    <mergeCell ref="F120:G120"/>
    <mergeCell ref="F121:G121"/>
    <mergeCell ref="B119:I119"/>
    <mergeCell ref="G116:H116"/>
    <mergeCell ref="C106:E106"/>
    <mergeCell ref="G106:H106"/>
    <mergeCell ref="C109:E109"/>
    <mergeCell ref="C110:E110"/>
    <mergeCell ref="C111:E111"/>
    <mergeCell ref="C112:E112"/>
    <mergeCell ref="C113:E113"/>
    <mergeCell ref="C114:E114"/>
    <mergeCell ref="C115:E115"/>
    <mergeCell ref="C108:E108"/>
    <mergeCell ref="G108:H108"/>
    <mergeCell ref="D120:E120"/>
    <mergeCell ref="D121:E121"/>
    <mergeCell ref="G113:H113"/>
    <mergeCell ref="G114:H114"/>
    <mergeCell ref="C107:E107"/>
    <mergeCell ref="B117:I117"/>
    <mergeCell ref="B118:I118"/>
    <mergeCell ref="C116:E116"/>
    <mergeCell ref="G27:H27"/>
    <mergeCell ref="G30:H30"/>
    <mergeCell ref="G32:H32"/>
    <mergeCell ref="G34:H34"/>
    <mergeCell ref="G35:H35"/>
    <mergeCell ref="G36:H36"/>
    <mergeCell ref="G39:H39"/>
    <mergeCell ref="G89:H89"/>
    <mergeCell ref="G90:H90"/>
    <mergeCell ref="B94:I94"/>
    <mergeCell ref="G96:H96"/>
    <mergeCell ref="G115:H115"/>
    <mergeCell ref="C96:E96"/>
    <mergeCell ref="C104:E104"/>
    <mergeCell ref="C105:E105"/>
    <mergeCell ref="C100:E100"/>
    <mergeCell ref="C98:E98"/>
    <mergeCell ref="C102:E102"/>
    <mergeCell ref="C99:E99"/>
    <mergeCell ref="C103:E103"/>
    <mergeCell ref="C97:E97"/>
    <mergeCell ref="G102:H102"/>
    <mergeCell ref="G103:H103"/>
  </mergeCells>
  <phoneticPr fontId="20" type="noConversion"/>
  <conditionalFormatting sqref="I6 C7 E7 G7 I13 C14 E14 G14 B20:I77 B83:I90 B96:I115 I121 C122 E122 G122">
    <cfRule type="containsBlanks" dxfId="8" priority="1">
      <formula>LEN(TRIM(B6))=0</formula>
    </cfRule>
  </conditionalFormatting>
  <dataValidations count="8">
    <dataValidation type="list" allowBlank="1" showInputMessage="1" showErrorMessage="1" sqref="C7 E7" xr:uid="{D8E340FA-3466-4E52-B5A4-DE689958C15C}">
      <formula1>"a,b,c,d,e"</formula1>
    </dataValidation>
    <dataValidation type="list" allowBlank="1" showInputMessage="1" showErrorMessage="1" sqref="G7 G14 G122" xr:uid="{FF026989-5FFC-43E5-AD15-FAE2DF46BD03}">
      <formula1>"a,b,c"</formula1>
    </dataValidation>
    <dataValidation type="list" allowBlank="1" showInputMessage="1" showErrorMessage="1" sqref="C14" xr:uid="{44899322-AA35-4AC6-9E21-12A7B95D1468}">
      <formula1>"a,b"</formula1>
    </dataValidation>
    <dataValidation type="list" allowBlank="1" showInputMessage="1" showErrorMessage="1" sqref="E14" xr:uid="{40CE963D-CED5-4F8A-BA16-A0B59B81431A}">
      <formula1>"a,b,c,d,e,f,g"</formula1>
    </dataValidation>
    <dataValidation type="list" allowBlank="1" showInputMessage="1" showErrorMessage="1" sqref="C122" xr:uid="{210D6450-AA96-4829-A6CA-0A0FE3104A41}">
      <formula1>"a,b,c,d"</formula1>
    </dataValidation>
    <dataValidation type="list" allowBlank="1" showInputMessage="1" showErrorMessage="1" sqref="E122" xr:uid="{9E0B03C3-F6EA-4D90-B5ED-3EF864AD5D81}">
      <formula1>"a,b,c,d,e,f"</formula1>
    </dataValidation>
    <dataValidation type="list" allowBlank="1" showInputMessage="1" showErrorMessage="1" sqref="B20:B77" xr:uid="{C57D95A4-A936-4390-9382-1522FB14E8A4}">
      <formula1>"Equipo médico,Equipo industrial,Electrodoméstico,Otro"</formula1>
    </dataValidation>
    <dataValidation type="decimal" allowBlank="1" showInputMessage="1" showErrorMessage="1" error="Ingrese solo números" sqref="F20:H77 F83:H90 F96:H115" xr:uid="{B59B07BD-162C-4EEF-B6A3-51F9565814D8}">
      <formula1>0</formula1>
      <formula2>100000000</formula2>
    </dataValidation>
  </dataValidations>
  <pageMargins left="0.7" right="0.7" top="0.75" bottom="0.75" header="0.3" footer="0.3"/>
  <pageSetup paperSize="9" scale="59" fitToHeight="0" orientation="portrait" r:id="rId1"/>
  <headerFooter>
    <oddHeader>&amp;C&amp;P</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486239-611B-41E3-AB57-F55276307EFB}">
  <sheetPr codeName="Sheet5">
    <pageSetUpPr fitToPage="1"/>
  </sheetPr>
  <dimension ref="A1:M176"/>
  <sheetViews>
    <sheetView showZeros="0" zoomScaleNormal="100" workbookViewId="0">
      <selection activeCell="H6" sqref="H6"/>
    </sheetView>
  </sheetViews>
  <sheetFormatPr baseColWidth="10" defaultColWidth="0" defaultRowHeight="14.4" zeroHeight="1" x14ac:dyDescent="0.3"/>
  <cols>
    <col min="1" max="1" width="2.6640625" customWidth="1"/>
    <col min="2" max="2" width="22.44140625" customWidth="1"/>
    <col min="3" max="3" width="6.33203125" customWidth="1"/>
    <col min="4" max="4" width="14.33203125" customWidth="1"/>
    <col min="5" max="5" width="6.33203125" customWidth="1"/>
    <col min="6" max="6" width="12.6640625" customWidth="1"/>
    <col min="7" max="7" width="6.33203125" customWidth="1"/>
    <col min="8" max="8" width="23.6640625" customWidth="1"/>
    <col min="9" max="9" width="22" customWidth="1"/>
    <col min="10" max="10" width="16.44140625" customWidth="1"/>
    <col min="11" max="11" width="16.109375" customWidth="1"/>
    <col min="12" max="12" width="26.109375" customWidth="1"/>
    <col min="13" max="13" width="2.33203125" customWidth="1"/>
    <col min="14" max="16384" width="8.6640625" hidden="1"/>
  </cols>
  <sheetData>
    <row r="1" spans="2:11" s="95" customFormat="1" ht="18" x14ac:dyDescent="0.35">
      <c r="B1" s="314" t="s">
        <v>22</v>
      </c>
      <c r="C1" s="315"/>
      <c r="D1" s="315"/>
      <c r="E1" s="315"/>
      <c r="F1" s="315"/>
      <c r="G1" s="315"/>
      <c r="H1" s="315"/>
      <c r="I1" s="316"/>
    </row>
    <row r="2" spans="2:11" s="95" customFormat="1" x14ac:dyDescent="0.3">
      <c r="B2" s="345" t="s">
        <v>353</v>
      </c>
      <c r="C2" s="346"/>
      <c r="D2" s="346"/>
      <c r="E2" s="346"/>
      <c r="F2" s="346"/>
      <c r="G2" s="346"/>
      <c r="H2" s="346"/>
      <c r="I2" s="347"/>
    </row>
    <row r="3" spans="2:11" s="95" customFormat="1" x14ac:dyDescent="0.3">
      <c r="B3" s="313" t="s">
        <v>138</v>
      </c>
      <c r="C3" s="313"/>
      <c r="D3" s="313"/>
      <c r="E3" s="313"/>
      <c r="F3" s="313"/>
      <c r="G3" s="313"/>
      <c r="H3" s="313"/>
      <c r="I3" s="313"/>
    </row>
    <row r="4" spans="2:11" s="95" customFormat="1" ht="14.85" customHeight="1" x14ac:dyDescent="0.3">
      <c r="B4" s="321" t="s">
        <v>205</v>
      </c>
      <c r="C4" s="322"/>
      <c r="D4" s="322"/>
      <c r="E4" s="322"/>
      <c r="F4" s="322"/>
      <c r="G4" s="322"/>
      <c r="H4" s="322"/>
      <c r="I4" s="322"/>
      <c r="J4" s="129"/>
      <c r="K4" s="121"/>
    </row>
    <row r="5" spans="2:11" s="95" customFormat="1" ht="29.1" customHeight="1" x14ac:dyDescent="0.3">
      <c r="B5" s="276" t="s">
        <v>0</v>
      </c>
      <c r="C5" s="277"/>
      <c r="D5" s="273" t="s">
        <v>5</v>
      </c>
      <c r="E5" s="273"/>
      <c r="F5" s="273" t="s">
        <v>1</v>
      </c>
      <c r="G5" s="273"/>
      <c r="H5" s="4" t="s">
        <v>2</v>
      </c>
      <c r="I5" s="4" t="s">
        <v>124</v>
      </c>
      <c r="J5" s="117"/>
    </row>
    <row r="6" spans="2:11" s="95" customFormat="1" ht="196.35" customHeight="1" x14ac:dyDescent="0.3">
      <c r="B6" s="324" t="s">
        <v>416</v>
      </c>
      <c r="C6" s="324"/>
      <c r="D6" s="369" t="s">
        <v>7</v>
      </c>
      <c r="E6" s="371"/>
      <c r="F6" s="369" t="s">
        <v>448</v>
      </c>
      <c r="G6" s="370"/>
      <c r="H6" s="74" t="s">
        <v>505</v>
      </c>
      <c r="I6" s="151"/>
      <c r="J6" s="119"/>
    </row>
    <row r="7" spans="2:11" s="95" customFormat="1" x14ac:dyDescent="0.3">
      <c r="B7" s="3" t="s">
        <v>3</v>
      </c>
      <c r="C7" s="156"/>
      <c r="D7" s="3" t="s">
        <v>3</v>
      </c>
      <c r="E7" s="142" t="str">
        <f>IF(C7="e", "NA", "")</f>
        <v/>
      </c>
      <c r="F7" s="3" t="s">
        <v>3</v>
      </c>
      <c r="G7" s="142" t="str">
        <f>IF(C7="e", "NA", "")</f>
        <v/>
      </c>
      <c r="H7" s="11"/>
      <c r="I7"/>
    </row>
    <row r="8" spans="2:11" s="95" customFormat="1" x14ac:dyDescent="0.3"/>
    <row r="9" spans="2:11" s="95" customFormat="1" x14ac:dyDescent="0.3">
      <c r="B9" s="345" t="s">
        <v>353</v>
      </c>
      <c r="C9" s="346"/>
      <c r="D9" s="346"/>
      <c r="E9" s="346"/>
      <c r="F9" s="346"/>
      <c r="G9" s="346"/>
      <c r="H9" s="346"/>
      <c r="I9" s="347"/>
    </row>
    <row r="10" spans="2:11" s="95" customFormat="1" x14ac:dyDescent="0.3">
      <c r="B10" s="313" t="s">
        <v>139</v>
      </c>
      <c r="C10" s="313"/>
      <c r="D10" s="313"/>
      <c r="E10" s="313"/>
      <c r="F10" s="313"/>
      <c r="G10" s="313"/>
      <c r="H10" s="313"/>
      <c r="I10" s="313"/>
    </row>
    <row r="11" spans="2:11" s="95" customFormat="1" ht="14.85" customHeight="1" x14ac:dyDescent="0.3">
      <c r="B11" s="278" t="s">
        <v>23</v>
      </c>
      <c r="C11" s="335"/>
      <c r="D11" s="335"/>
      <c r="E11" s="335"/>
      <c r="F11" s="335"/>
      <c r="G11" s="335"/>
      <c r="H11" s="335"/>
      <c r="I11" s="335"/>
      <c r="J11" s="129"/>
      <c r="K11" s="121"/>
    </row>
    <row r="12" spans="2:11" s="95" customFormat="1" ht="46.65" customHeight="1" x14ac:dyDescent="0.3">
      <c r="B12" s="276" t="s">
        <v>0</v>
      </c>
      <c r="C12" s="277"/>
      <c r="D12" s="273" t="s">
        <v>136</v>
      </c>
      <c r="E12" s="273"/>
      <c r="F12" s="362" t="s">
        <v>1</v>
      </c>
      <c r="G12" s="363"/>
      <c r="H12" s="4" t="s">
        <v>2</v>
      </c>
      <c r="I12" s="4" t="s">
        <v>124</v>
      </c>
      <c r="J12" s="128"/>
    </row>
    <row r="13" spans="2:11" s="95" customFormat="1" ht="209.85" customHeight="1" x14ac:dyDescent="0.3">
      <c r="B13" s="324" t="s">
        <v>176</v>
      </c>
      <c r="C13" s="324"/>
      <c r="D13" s="369" t="s">
        <v>137</v>
      </c>
      <c r="E13" s="370"/>
      <c r="F13" s="326" t="s">
        <v>449</v>
      </c>
      <c r="G13" s="326"/>
      <c r="H13" s="74" t="s">
        <v>450</v>
      </c>
      <c r="I13" s="157"/>
      <c r="J13" s="128"/>
    </row>
    <row r="14" spans="2:11" s="95" customFormat="1" x14ac:dyDescent="0.3">
      <c r="B14" s="3" t="s">
        <v>3</v>
      </c>
      <c r="C14" s="142"/>
      <c r="D14" s="3" t="s">
        <v>3</v>
      </c>
      <c r="E14" s="142" t="str">
        <f>IF(C14="b", "NA", "")</f>
        <v/>
      </c>
      <c r="F14" s="3" t="s">
        <v>3</v>
      </c>
      <c r="G14" s="142" t="str">
        <f>IF(C14="b", "NA", "")</f>
        <v/>
      </c>
      <c r="H14" s="11"/>
      <c r="I14"/>
    </row>
    <row r="15" spans="2:11" s="95" customFormat="1" x14ac:dyDescent="0.3">
      <c r="B15" s="94"/>
      <c r="C15" s="94"/>
      <c r="D15" s="94"/>
      <c r="E15" s="94"/>
      <c r="F15" s="94"/>
      <c r="G15" s="94"/>
      <c r="H15" s="94"/>
      <c r="I15" s="94"/>
      <c r="J15" s="94"/>
      <c r="K15" s="94"/>
    </row>
    <row r="16" spans="2:11" s="95" customFormat="1" x14ac:dyDescent="0.3">
      <c r="B16" s="345" t="s">
        <v>353</v>
      </c>
      <c r="C16" s="346"/>
      <c r="D16" s="346"/>
      <c r="E16" s="346"/>
      <c r="F16" s="346"/>
      <c r="G16" s="346"/>
      <c r="H16" s="346"/>
      <c r="I16" s="347"/>
      <c r="J16" s="94"/>
      <c r="K16" s="94"/>
    </row>
    <row r="17" spans="2:11" s="95" customFormat="1" x14ac:dyDescent="0.3">
      <c r="B17" s="313" t="s">
        <v>140</v>
      </c>
      <c r="C17" s="313"/>
      <c r="D17" s="313"/>
      <c r="E17" s="313"/>
      <c r="F17" s="313"/>
      <c r="G17" s="313"/>
      <c r="H17" s="313"/>
      <c r="I17" s="313"/>
      <c r="J17" s="94"/>
      <c r="K17" s="94"/>
    </row>
    <row r="18" spans="2:11" s="95" customFormat="1" ht="14.85" customHeight="1" x14ac:dyDescent="0.3">
      <c r="B18" s="288" t="s">
        <v>225</v>
      </c>
      <c r="C18" s="288"/>
      <c r="D18" s="288"/>
      <c r="E18" s="288"/>
      <c r="F18" s="288"/>
      <c r="G18" s="288"/>
      <c r="H18" s="288"/>
      <c r="I18" s="288"/>
      <c r="J18" s="121"/>
      <c r="K18" s="121"/>
    </row>
    <row r="19" spans="2:11" s="95" customFormat="1" ht="29.4" customHeight="1" x14ac:dyDescent="0.3">
      <c r="B19" s="273" t="s">
        <v>0</v>
      </c>
      <c r="C19" s="273"/>
      <c r="D19" s="273" t="s">
        <v>4</v>
      </c>
      <c r="E19" s="273"/>
      <c r="F19" s="273" t="s">
        <v>1</v>
      </c>
      <c r="G19" s="273"/>
      <c r="H19" s="4" t="s">
        <v>2</v>
      </c>
      <c r="I19" s="4" t="s">
        <v>124</v>
      </c>
    </row>
    <row r="20" spans="2:11" s="95" customFormat="1" ht="241.35" customHeight="1" x14ac:dyDescent="0.3">
      <c r="B20" s="326" t="s">
        <v>451</v>
      </c>
      <c r="C20" s="326"/>
      <c r="D20" s="326" t="s">
        <v>414</v>
      </c>
      <c r="E20" s="327"/>
      <c r="F20" s="326" t="s">
        <v>448</v>
      </c>
      <c r="G20" s="327"/>
      <c r="H20" s="74" t="s">
        <v>452</v>
      </c>
      <c r="I20" s="151"/>
    </row>
    <row r="21" spans="2:11" s="95" customFormat="1" x14ac:dyDescent="0.3">
      <c r="B21" s="3" t="s">
        <v>3</v>
      </c>
      <c r="C21" s="142"/>
      <c r="D21" s="3" t="s">
        <v>3</v>
      </c>
      <c r="E21" s="142" t="str">
        <f>IF(C21="e", "NA", "")</f>
        <v/>
      </c>
      <c r="F21" s="3" t="s">
        <v>3</v>
      </c>
      <c r="G21" s="142" t="str">
        <f>IF(C21="e", "NA", "")</f>
        <v/>
      </c>
      <c r="H21" s="11"/>
      <c r="I21"/>
    </row>
    <row r="22" spans="2:11" s="95" customFormat="1" ht="14.85" customHeight="1" x14ac:dyDescent="0.3"/>
    <row r="23" spans="2:11" s="95" customFormat="1" x14ac:dyDescent="0.3">
      <c r="B23" s="345" t="s">
        <v>354</v>
      </c>
      <c r="C23" s="346"/>
      <c r="D23" s="346"/>
      <c r="E23" s="346"/>
      <c r="F23" s="346"/>
      <c r="G23" s="346"/>
      <c r="H23" s="346"/>
      <c r="I23" s="347"/>
    </row>
    <row r="24" spans="2:11" s="95" customFormat="1" x14ac:dyDescent="0.3">
      <c r="B24" s="313" t="s">
        <v>141</v>
      </c>
      <c r="C24" s="313"/>
      <c r="D24" s="313"/>
      <c r="E24" s="313"/>
      <c r="F24" s="313"/>
      <c r="G24" s="313"/>
      <c r="H24" s="313"/>
      <c r="I24" s="313"/>
    </row>
    <row r="25" spans="2:11" s="95" customFormat="1" ht="14.85" customHeight="1" x14ac:dyDescent="0.3">
      <c r="B25" s="278" t="s">
        <v>25</v>
      </c>
      <c r="C25" s="335"/>
      <c r="D25" s="335"/>
      <c r="E25" s="335"/>
      <c r="F25" s="335"/>
      <c r="G25" s="335"/>
      <c r="H25" s="335"/>
      <c r="I25" s="335"/>
      <c r="J25" s="129"/>
      <c r="K25" s="121"/>
    </row>
    <row r="26" spans="2:11" s="95" customFormat="1" ht="76.650000000000006" customHeight="1" x14ac:dyDescent="0.3">
      <c r="B26" s="273" t="s">
        <v>26</v>
      </c>
      <c r="C26" s="273"/>
      <c r="D26" s="320" t="s">
        <v>500</v>
      </c>
      <c r="E26" s="320"/>
      <c r="F26" s="273" t="s">
        <v>1</v>
      </c>
      <c r="G26" s="273"/>
      <c r="H26" s="4" t="s">
        <v>2</v>
      </c>
      <c r="I26" s="4" t="s">
        <v>124</v>
      </c>
      <c r="J26" s="128"/>
    </row>
    <row r="27" spans="2:11" s="95" customFormat="1" ht="151.35" customHeight="1" x14ac:dyDescent="0.3">
      <c r="B27" s="326" t="s">
        <v>188</v>
      </c>
      <c r="C27" s="326"/>
      <c r="D27" s="324" t="s">
        <v>142</v>
      </c>
      <c r="E27" s="325"/>
      <c r="F27" s="326" t="s">
        <v>448</v>
      </c>
      <c r="G27" s="327"/>
      <c r="H27" s="74" t="s">
        <v>224</v>
      </c>
      <c r="I27" s="157"/>
      <c r="J27" s="128"/>
    </row>
    <row r="28" spans="2:11" s="95" customFormat="1" x14ac:dyDescent="0.3">
      <c r="B28" s="3" t="s">
        <v>3</v>
      </c>
      <c r="C28" s="142"/>
      <c r="D28" s="3" t="s">
        <v>3</v>
      </c>
      <c r="E28" s="142" t="str">
        <f>IF(C28="g", "NA", "")</f>
        <v/>
      </c>
      <c r="F28" s="3" t="s">
        <v>3</v>
      </c>
      <c r="G28" s="142" t="str">
        <f>IF(C28="g", "NA", "")</f>
        <v/>
      </c>
      <c r="H28" s="11"/>
      <c r="I28"/>
    </row>
    <row r="29" spans="2:11" s="95" customFormat="1" x14ac:dyDescent="0.3"/>
    <row r="30" spans="2:11" s="95" customFormat="1" ht="14.85" customHeight="1" x14ac:dyDescent="0.3">
      <c r="B30" s="356" t="s">
        <v>27</v>
      </c>
      <c r="C30" s="357"/>
      <c r="D30" s="357"/>
      <c r="E30" s="357"/>
      <c r="F30" s="357"/>
      <c r="G30" s="357"/>
      <c r="H30" s="357"/>
      <c r="I30" s="357"/>
      <c r="J30" s="126"/>
      <c r="K30" s="127"/>
    </row>
    <row r="31" spans="2:11" s="95" customFormat="1" ht="45.15" customHeight="1" x14ac:dyDescent="0.3">
      <c r="B31" s="4" t="s">
        <v>145</v>
      </c>
      <c r="C31" s="276" t="s">
        <v>28</v>
      </c>
      <c r="D31" s="277"/>
      <c r="E31" s="276" t="s">
        <v>29</v>
      </c>
      <c r="F31" s="277"/>
      <c r="G31" s="276" t="s">
        <v>30</v>
      </c>
      <c r="H31" s="277"/>
      <c r="I31" s="90" t="s">
        <v>144</v>
      </c>
      <c r="J31" s="128"/>
    </row>
    <row r="32" spans="2:11" s="95" customFormat="1" x14ac:dyDescent="0.3">
      <c r="B32" s="158" t="str">
        <f>IF(C28="g", "NA", "")</f>
        <v/>
      </c>
      <c r="C32" s="358" t="str">
        <f>IF(C28="g", "NA", "")</f>
        <v/>
      </c>
      <c r="D32" s="358"/>
      <c r="E32" s="358" t="str">
        <f>IF(C28="g", "NA", "")</f>
        <v/>
      </c>
      <c r="F32" s="358"/>
      <c r="G32" s="365" t="str">
        <f>IF(C28="g", "NA", "")</f>
        <v/>
      </c>
      <c r="H32" s="366"/>
      <c r="I32" s="159" t="str">
        <f>IF(C28="g", "NA", "")</f>
        <v/>
      </c>
      <c r="J32" s="128"/>
      <c r="K32" s="92"/>
    </row>
    <row r="33" spans="1:13" s="95" customFormat="1" x14ac:dyDescent="0.3">
      <c r="B33" s="364" t="s">
        <v>501</v>
      </c>
      <c r="C33" s="364"/>
      <c r="D33" s="364"/>
      <c r="E33" s="364"/>
      <c r="F33" s="364"/>
      <c r="G33" s="364"/>
      <c r="H33" s="364"/>
      <c r="I33" s="364"/>
      <c r="J33" s="364"/>
      <c r="K33" s="364"/>
    </row>
    <row r="34" spans="1:13" s="95" customFormat="1" x14ac:dyDescent="0.3">
      <c r="B34" s="338" t="s">
        <v>502</v>
      </c>
      <c r="C34" s="338"/>
      <c r="D34" s="338"/>
      <c r="E34" s="338"/>
      <c r="F34" s="338"/>
      <c r="G34" s="338"/>
      <c r="H34" s="338"/>
      <c r="I34" s="338"/>
      <c r="J34" s="338"/>
      <c r="K34" s="338"/>
    </row>
    <row r="35" spans="1:13" s="95" customFormat="1" x14ac:dyDescent="0.3">
      <c r="B35" s="338" t="s">
        <v>503</v>
      </c>
      <c r="C35" s="338"/>
      <c r="D35" s="338"/>
      <c r="E35" s="338"/>
      <c r="F35" s="338"/>
      <c r="G35" s="338"/>
      <c r="H35" s="338"/>
      <c r="I35" s="338"/>
      <c r="J35" s="338"/>
      <c r="K35" s="338"/>
    </row>
    <row r="36" spans="1:13" x14ac:dyDescent="0.3">
      <c r="A36" s="95"/>
      <c r="B36" s="95"/>
      <c r="C36" s="95"/>
      <c r="D36" s="95"/>
      <c r="E36" s="95"/>
      <c r="F36" s="95"/>
      <c r="G36" s="95"/>
      <c r="H36" s="95"/>
      <c r="I36" s="95"/>
      <c r="J36" s="95"/>
      <c r="K36" s="95"/>
      <c r="L36" s="95"/>
      <c r="M36" s="95"/>
    </row>
    <row r="37" spans="1:13" s="95" customFormat="1" x14ac:dyDescent="0.3">
      <c r="B37" s="345" t="s">
        <v>354</v>
      </c>
      <c r="C37" s="346"/>
      <c r="D37" s="346"/>
      <c r="E37" s="346"/>
      <c r="F37" s="346"/>
      <c r="G37" s="346"/>
      <c r="H37" s="346"/>
      <c r="I37" s="346"/>
      <c r="J37" s="346"/>
      <c r="K37" s="347"/>
    </row>
    <row r="38" spans="1:13" s="95" customFormat="1" x14ac:dyDescent="0.3">
      <c r="B38" s="329" t="s">
        <v>143</v>
      </c>
      <c r="C38" s="330"/>
      <c r="D38" s="330"/>
      <c r="E38" s="330"/>
      <c r="F38" s="330"/>
      <c r="G38" s="330"/>
      <c r="H38" s="330"/>
      <c r="I38" s="330"/>
      <c r="J38" s="330"/>
      <c r="K38" s="331"/>
    </row>
    <row r="39" spans="1:13" s="95" customFormat="1" x14ac:dyDescent="0.3">
      <c r="B39" s="278" t="s">
        <v>405</v>
      </c>
      <c r="C39" s="335"/>
      <c r="D39" s="335"/>
      <c r="E39" s="335"/>
      <c r="F39" s="335"/>
      <c r="G39" s="335"/>
      <c r="H39" s="335"/>
      <c r="I39" s="335"/>
      <c r="J39" s="335"/>
      <c r="K39" s="279"/>
    </row>
    <row r="40" spans="1:13" s="95" customFormat="1" ht="29.4" customHeight="1" x14ac:dyDescent="0.3">
      <c r="B40" s="4" t="s">
        <v>17</v>
      </c>
      <c r="C40" s="276" t="s">
        <v>31</v>
      </c>
      <c r="D40" s="277"/>
      <c r="E40" s="276" t="s">
        <v>32</v>
      </c>
      <c r="F40" s="277"/>
      <c r="G40" s="276" t="s">
        <v>33</v>
      </c>
      <c r="H40" s="277"/>
      <c r="I40" s="71" t="s">
        <v>34</v>
      </c>
      <c r="J40" s="71" t="s">
        <v>35</v>
      </c>
      <c r="K40" s="4" t="s">
        <v>29</v>
      </c>
    </row>
    <row r="41" spans="1:13" s="95" customFormat="1" x14ac:dyDescent="0.3">
      <c r="B41" s="147"/>
      <c r="C41" s="297"/>
      <c r="D41" s="298"/>
      <c r="E41" s="297"/>
      <c r="F41" s="298"/>
      <c r="G41" s="297"/>
      <c r="H41" s="298"/>
      <c r="I41" s="147"/>
      <c r="J41" s="147"/>
      <c r="K41" s="147"/>
    </row>
    <row r="42" spans="1:13" s="95" customFormat="1" x14ac:dyDescent="0.3">
      <c r="B42" s="147"/>
      <c r="C42" s="297"/>
      <c r="D42" s="298"/>
      <c r="E42" s="297"/>
      <c r="F42" s="298"/>
      <c r="G42" s="297"/>
      <c r="H42" s="298"/>
      <c r="I42" s="147"/>
      <c r="J42" s="147"/>
      <c r="K42" s="147"/>
    </row>
    <row r="43" spans="1:13" s="95" customFormat="1" x14ac:dyDescent="0.3">
      <c r="B43" s="147"/>
      <c r="C43" s="297"/>
      <c r="D43" s="298"/>
      <c r="E43" s="297"/>
      <c r="F43" s="298"/>
      <c r="G43" s="297"/>
      <c r="H43" s="298"/>
      <c r="I43" s="147"/>
      <c r="J43" s="147"/>
      <c r="K43" s="147"/>
    </row>
    <row r="44" spans="1:13" s="95" customFormat="1" x14ac:dyDescent="0.3">
      <c r="B44" s="147"/>
      <c r="C44" s="297"/>
      <c r="D44" s="298"/>
      <c r="E44" s="297"/>
      <c r="F44" s="298"/>
      <c r="G44" s="297"/>
      <c r="H44" s="298"/>
      <c r="I44" s="147"/>
      <c r="J44" s="147"/>
      <c r="K44" s="147"/>
    </row>
    <row r="45" spans="1:13" x14ac:dyDescent="0.3">
      <c r="A45" s="95"/>
      <c r="B45" s="95"/>
      <c r="C45" s="95"/>
      <c r="D45" s="95"/>
      <c r="E45" s="95"/>
      <c r="F45" s="95"/>
      <c r="G45" s="95"/>
      <c r="H45" s="95"/>
      <c r="I45" s="95"/>
      <c r="J45" s="95"/>
      <c r="K45" s="95"/>
      <c r="L45" s="95"/>
      <c r="M45" s="95"/>
    </row>
    <row r="46" spans="1:13" x14ac:dyDescent="0.3">
      <c r="A46" s="95"/>
      <c r="B46" s="345" t="s">
        <v>355</v>
      </c>
      <c r="C46" s="346"/>
      <c r="D46" s="346"/>
      <c r="E46" s="346"/>
      <c r="F46" s="346"/>
      <c r="G46" s="346"/>
      <c r="H46" s="346"/>
      <c r="I46" s="346"/>
      <c r="J46" s="346"/>
      <c r="K46" s="346"/>
      <c r="L46" s="347"/>
      <c r="M46" s="95"/>
    </row>
    <row r="47" spans="1:13" x14ac:dyDescent="0.3">
      <c r="A47" s="95"/>
      <c r="B47" s="329" t="s">
        <v>174</v>
      </c>
      <c r="C47" s="330"/>
      <c r="D47" s="330"/>
      <c r="E47" s="330"/>
      <c r="F47" s="330"/>
      <c r="G47" s="330"/>
      <c r="H47" s="330"/>
      <c r="I47" s="330"/>
      <c r="J47" s="330"/>
      <c r="K47" s="330"/>
      <c r="L47" s="331"/>
      <c r="M47" s="95"/>
    </row>
    <row r="48" spans="1:13" ht="14.85" customHeight="1" x14ac:dyDescent="0.3">
      <c r="A48" s="95"/>
      <c r="B48" s="288" t="s">
        <v>234</v>
      </c>
      <c r="C48" s="288"/>
      <c r="D48" s="288"/>
      <c r="E48" s="288"/>
      <c r="F48" s="288"/>
      <c r="G48" s="288"/>
      <c r="H48" s="288"/>
      <c r="I48" s="288"/>
      <c r="J48" s="288"/>
      <c r="K48" s="288"/>
      <c r="L48" s="288"/>
      <c r="M48" s="95"/>
    </row>
    <row r="49" spans="1:13" ht="123.6" customHeight="1" x14ac:dyDescent="0.3">
      <c r="A49" s="95"/>
      <c r="B49" s="72" t="s">
        <v>16</v>
      </c>
      <c r="C49" s="361" t="s">
        <v>178</v>
      </c>
      <c r="D49" s="361"/>
      <c r="E49" s="361" t="s">
        <v>36</v>
      </c>
      <c r="F49" s="361"/>
      <c r="G49" s="354" t="s">
        <v>180</v>
      </c>
      <c r="H49" s="355"/>
      <c r="I49" s="8" t="s">
        <v>186</v>
      </c>
      <c r="J49" s="8" t="s">
        <v>179</v>
      </c>
      <c r="K49" s="8" t="s">
        <v>486</v>
      </c>
      <c r="L49" s="75" t="s">
        <v>181</v>
      </c>
      <c r="M49" s="95"/>
    </row>
    <row r="50" spans="1:13" ht="14.85" customHeight="1" x14ac:dyDescent="0.3">
      <c r="A50" s="95"/>
      <c r="B50" s="160"/>
      <c r="C50" s="359"/>
      <c r="D50" s="360"/>
      <c r="E50" s="352"/>
      <c r="F50" s="353"/>
      <c r="G50" s="352"/>
      <c r="H50" s="353"/>
      <c r="I50" s="147"/>
      <c r="J50" s="163">
        <f>E50*G50*I50*365/1000</f>
        <v>0</v>
      </c>
      <c r="K50" s="148"/>
      <c r="L50" s="149"/>
      <c r="M50" s="95"/>
    </row>
    <row r="51" spans="1:13" x14ac:dyDescent="0.3">
      <c r="A51" s="95"/>
      <c r="B51" s="160"/>
      <c r="C51" s="359"/>
      <c r="D51" s="360"/>
      <c r="E51" s="352"/>
      <c r="F51" s="353"/>
      <c r="G51" s="352"/>
      <c r="H51" s="353"/>
      <c r="I51" s="147"/>
      <c r="J51" s="163">
        <f t="shared" ref="J51:J126" si="0">E51*G51*I51*365/1000</f>
        <v>0</v>
      </c>
      <c r="K51" s="148"/>
      <c r="L51" s="149"/>
      <c r="M51" s="95"/>
    </row>
    <row r="52" spans="1:13" x14ac:dyDescent="0.3">
      <c r="A52" s="95"/>
      <c r="B52" s="160"/>
      <c r="C52" s="359"/>
      <c r="D52" s="360"/>
      <c r="E52" s="352"/>
      <c r="F52" s="353"/>
      <c r="G52" s="352"/>
      <c r="H52" s="353"/>
      <c r="I52" s="147"/>
      <c r="J52" s="163">
        <f t="shared" si="0"/>
        <v>0</v>
      </c>
      <c r="K52" s="148"/>
      <c r="L52" s="149"/>
      <c r="M52" s="95"/>
    </row>
    <row r="53" spans="1:13" x14ac:dyDescent="0.3">
      <c r="A53" s="95"/>
      <c r="B53" s="160"/>
      <c r="C53" s="359"/>
      <c r="D53" s="360"/>
      <c r="E53" s="352"/>
      <c r="F53" s="353"/>
      <c r="G53" s="352"/>
      <c r="H53" s="353"/>
      <c r="I53" s="147"/>
      <c r="J53" s="163">
        <f t="shared" si="0"/>
        <v>0</v>
      </c>
      <c r="K53" s="148"/>
      <c r="L53" s="149"/>
      <c r="M53" s="95"/>
    </row>
    <row r="54" spans="1:13" x14ac:dyDescent="0.3">
      <c r="A54" s="95"/>
      <c r="B54" s="160"/>
      <c r="C54" s="359"/>
      <c r="D54" s="360"/>
      <c r="E54" s="352"/>
      <c r="F54" s="353"/>
      <c r="G54" s="352"/>
      <c r="H54" s="353"/>
      <c r="I54" s="147"/>
      <c r="J54" s="163">
        <f t="shared" si="0"/>
        <v>0</v>
      </c>
      <c r="K54" s="148"/>
      <c r="L54" s="149"/>
      <c r="M54" s="95"/>
    </row>
    <row r="55" spans="1:13" x14ac:dyDescent="0.3">
      <c r="A55" s="95"/>
      <c r="B55" s="160"/>
      <c r="C55" s="359"/>
      <c r="D55" s="360"/>
      <c r="E55" s="352"/>
      <c r="F55" s="353"/>
      <c r="G55" s="352"/>
      <c r="H55" s="353"/>
      <c r="I55" s="147"/>
      <c r="J55" s="163">
        <f t="shared" si="0"/>
        <v>0</v>
      </c>
      <c r="K55" s="148"/>
      <c r="L55" s="149"/>
      <c r="M55" s="95"/>
    </row>
    <row r="56" spans="1:13" x14ac:dyDescent="0.3">
      <c r="A56" s="95"/>
      <c r="B56" s="160"/>
      <c r="C56" s="359"/>
      <c r="D56" s="360"/>
      <c r="E56" s="352"/>
      <c r="F56" s="353"/>
      <c r="G56" s="352"/>
      <c r="H56" s="353"/>
      <c r="I56" s="147"/>
      <c r="J56" s="163">
        <f t="shared" si="0"/>
        <v>0</v>
      </c>
      <c r="K56" s="148"/>
      <c r="L56" s="149"/>
      <c r="M56" s="95"/>
    </row>
    <row r="57" spans="1:13" x14ac:dyDescent="0.3">
      <c r="A57" s="95"/>
      <c r="B57" s="160"/>
      <c r="C57" s="359"/>
      <c r="D57" s="360"/>
      <c r="E57" s="352"/>
      <c r="F57" s="353"/>
      <c r="G57" s="352"/>
      <c r="H57" s="353"/>
      <c r="I57" s="147"/>
      <c r="J57" s="163">
        <f t="shared" si="0"/>
        <v>0</v>
      </c>
      <c r="K57" s="148"/>
      <c r="L57" s="149"/>
      <c r="M57" s="95"/>
    </row>
    <row r="58" spans="1:13" x14ac:dyDescent="0.3">
      <c r="A58" s="95"/>
      <c r="B58" s="160"/>
      <c r="C58" s="352"/>
      <c r="D58" s="353"/>
      <c r="E58" s="352"/>
      <c r="F58" s="353"/>
      <c r="G58" s="352"/>
      <c r="H58" s="353"/>
      <c r="I58" s="147"/>
      <c r="J58" s="163">
        <f t="shared" si="0"/>
        <v>0</v>
      </c>
      <c r="K58" s="148"/>
      <c r="L58" s="149"/>
      <c r="M58" s="95"/>
    </row>
    <row r="59" spans="1:13" x14ac:dyDescent="0.3">
      <c r="A59" s="95"/>
      <c r="B59" s="160"/>
      <c r="C59" s="352"/>
      <c r="D59" s="353"/>
      <c r="E59" s="352"/>
      <c r="F59" s="353"/>
      <c r="G59" s="352"/>
      <c r="H59" s="353"/>
      <c r="I59" s="147"/>
      <c r="J59" s="163">
        <f t="shared" si="0"/>
        <v>0</v>
      </c>
      <c r="K59" s="148"/>
      <c r="L59" s="149"/>
      <c r="M59" s="95"/>
    </row>
    <row r="60" spans="1:13" x14ac:dyDescent="0.3">
      <c r="A60" s="95"/>
      <c r="B60" s="160"/>
      <c r="C60" s="300"/>
      <c r="D60" s="301"/>
      <c r="E60" s="352"/>
      <c r="F60" s="353"/>
      <c r="G60" s="352"/>
      <c r="H60" s="353"/>
      <c r="I60" s="147"/>
      <c r="J60" s="163">
        <f t="shared" si="0"/>
        <v>0</v>
      </c>
      <c r="K60" s="148"/>
      <c r="L60" s="149"/>
      <c r="M60" s="95"/>
    </row>
    <row r="61" spans="1:13" x14ac:dyDescent="0.3">
      <c r="A61" s="95"/>
      <c r="B61" s="160"/>
      <c r="C61" s="300"/>
      <c r="D61" s="301"/>
      <c r="E61" s="352"/>
      <c r="F61" s="353"/>
      <c r="G61" s="352"/>
      <c r="H61" s="353"/>
      <c r="I61" s="147"/>
      <c r="J61" s="163">
        <f t="shared" si="0"/>
        <v>0</v>
      </c>
      <c r="K61" s="148"/>
      <c r="L61" s="149"/>
      <c r="M61" s="95"/>
    </row>
    <row r="62" spans="1:13" x14ac:dyDescent="0.3">
      <c r="A62" s="95"/>
      <c r="B62" s="160"/>
      <c r="C62" s="300"/>
      <c r="D62" s="301"/>
      <c r="E62" s="352"/>
      <c r="F62" s="353"/>
      <c r="G62" s="352"/>
      <c r="H62" s="353"/>
      <c r="I62" s="147"/>
      <c r="J62" s="163">
        <f t="shared" si="0"/>
        <v>0</v>
      </c>
      <c r="K62" s="148"/>
      <c r="L62" s="149"/>
      <c r="M62" s="95"/>
    </row>
    <row r="63" spans="1:13" x14ac:dyDescent="0.3">
      <c r="A63" s="95"/>
      <c r="B63" s="160"/>
      <c r="C63" s="300"/>
      <c r="D63" s="301"/>
      <c r="E63" s="352"/>
      <c r="F63" s="353"/>
      <c r="G63" s="352"/>
      <c r="H63" s="353"/>
      <c r="I63" s="147"/>
      <c r="J63" s="163">
        <f t="shared" si="0"/>
        <v>0</v>
      </c>
      <c r="K63" s="148"/>
      <c r="L63" s="149"/>
      <c r="M63" s="95"/>
    </row>
    <row r="64" spans="1:13" x14ac:dyDescent="0.3">
      <c r="A64" s="95"/>
      <c r="B64" s="160"/>
      <c r="C64" s="300"/>
      <c r="D64" s="301"/>
      <c r="E64" s="352"/>
      <c r="F64" s="353"/>
      <c r="G64" s="352"/>
      <c r="H64" s="353"/>
      <c r="I64" s="147"/>
      <c r="J64" s="163">
        <f t="shared" si="0"/>
        <v>0</v>
      </c>
      <c r="K64" s="148"/>
      <c r="L64" s="149"/>
      <c r="M64" s="95"/>
    </row>
    <row r="65" spans="1:13" x14ac:dyDescent="0.3">
      <c r="A65" s="95"/>
      <c r="B65" s="160"/>
      <c r="C65" s="144"/>
      <c r="D65" s="146"/>
      <c r="E65" s="161"/>
      <c r="F65" s="162"/>
      <c r="G65" s="161"/>
      <c r="H65" s="162"/>
      <c r="I65" s="147"/>
      <c r="J65" s="163">
        <f t="shared" si="0"/>
        <v>0</v>
      </c>
      <c r="K65" s="148"/>
      <c r="L65" s="149"/>
      <c r="M65" s="95"/>
    </row>
    <row r="66" spans="1:13" x14ac:dyDescent="0.3">
      <c r="A66" s="95"/>
      <c r="B66" s="160"/>
      <c r="C66" s="300"/>
      <c r="D66" s="301"/>
      <c r="E66" s="352"/>
      <c r="F66" s="353"/>
      <c r="G66" s="352"/>
      <c r="H66" s="353"/>
      <c r="I66" s="147"/>
      <c r="J66" s="163">
        <f t="shared" si="0"/>
        <v>0</v>
      </c>
      <c r="K66" s="148"/>
      <c r="L66" s="149"/>
      <c r="M66" s="95"/>
    </row>
    <row r="67" spans="1:13" x14ac:dyDescent="0.3">
      <c r="A67" s="95"/>
      <c r="B67" s="160"/>
      <c r="C67" s="300"/>
      <c r="D67" s="301"/>
      <c r="E67" s="352"/>
      <c r="F67" s="353"/>
      <c r="G67" s="352"/>
      <c r="H67" s="353"/>
      <c r="I67" s="147"/>
      <c r="J67" s="163">
        <f t="shared" si="0"/>
        <v>0</v>
      </c>
      <c r="K67" s="148"/>
      <c r="L67" s="149"/>
      <c r="M67" s="95"/>
    </row>
    <row r="68" spans="1:13" x14ac:dyDescent="0.3">
      <c r="A68" s="95"/>
      <c r="B68" s="160"/>
      <c r="C68" s="300"/>
      <c r="D68" s="301"/>
      <c r="E68" s="352"/>
      <c r="F68" s="353"/>
      <c r="G68" s="352"/>
      <c r="H68" s="353"/>
      <c r="I68" s="147"/>
      <c r="J68" s="163">
        <f t="shared" si="0"/>
        <v>0</v>
      </c>
      <c r="K68" s="148"/>
      <c r="L68" s="149"/>
      <c r="M68" s="95"/>
    </row>
    <row r="69" spans="1:13" x14ac:dyDescent="0.3">
      <c r="A69" s="95"/>
      <c r="B69" s="160"/>
      <c r="C69" s="300"/>
      <c r="D69" s="301"/>
      <c r="E69" s="352"/>
      <c r="F69" s="353"/>
      <c r="G69" s="352"/>
      <c r="H69" s="353"/>
      <c r="I69" s="147"/>
      <c r="J69" s="163">
        <f t="shared" si="0"/>
        <v>0</v>
      </c>
      <c r="K69" s="148"/>
      <c r="L69" s="149"/>
      <c r="M69" s="95"/>
    </row>
    <row r="70" spans="1:13" x14ac:dyDescent="0.3">
      <c r="A70" s="95"/>
      <c r="B70" s="160"/>
      <c r="C70" s="144"/>
      <c r="D70" s="146"/>
      <c r="E70" s="161"/>
      <c r="F70" s="162"/>
      <c r="G70" s="161"/>
      <c r="H70" s="162"/>
      <c r="I70" s="147"/>
      <c r="J70" s="163">
        <f t="shared" si="0"/>
        <v>0</v>
      </c>
      <c r="K70" s="148"/>
      <c r="L70" s="149"/>
      <c r="M70" s="95"/>
    </row>
    <row r="71" spans="1:13" x14ac:dyDescent="0.3">
      <c r="A71" s="95"/>
      <c r="B71" s="160"/>
      <c r="C71" s="144"/>
      <c r="D71" s="146"/>
      <c r="E71" s="161"/>
      <c r="F71" s="162"/>
      <c r="G71" s="161"/>
      <c r="H71" s="162"/>
      <c r="I71" s="147"/>
      <c r="J71" s="163">
        <f t="shared" si="0"/>
        <v>0</v>
      </c>
      <c r="K71" s="148"/>
      <c r="L71" s="149"/>
      <c r="M71" s="95"/>
    </row>
    <row r="72" spans="1:13" x14ac:dyDescent="0.3">
      <c r="A72" s="95"/>
      <c r="B72" s="160"/>
      <c r="C72" s="300"/>
      <c r="D72" s="301"/>
      <c r="E72" s="352"/>
      <c r="F72" s="353"/>
      <c r="G72" s="352"/>
      <c r="H72" s="353"/>
      <c r="I72" s="147"/>
      <c r="J72" s="163">
        <f t="shared" si="0"/>
        <v>0</v>
      </c>
      <c r="K72" s="148"/>
      <c r="L72" s="149"/>
      <c r="M72" s="95"/>
    </row>
    <row r="73" spans="1:13" x14ac:dyDescent="0.3">
      <c r="A73" s="95"/>
      <c r="B73" s="160"/>
      <c r="C73" s="144"/>
      <c r="D73" s="146"/>
      <c r="E73" s="161"/>
      <c r="F73" s="162"/>
      <c r="G73" s="161"/>
      <c r="H73" s="162"/>
      <c r="I73" s="147"/>
      <c r="J73" s="163">
        <f t="shared" si="0"/>
        <v>0</v>
      </c>
      <c r="K73" s="148"/>
      <c r="L73" s="149"/>
      <c r="M73" s="95"/>
    </row>
    <row r="74" spans="1:13" x14ac:dyDescent="0.3">
      <c r="A74" s="95"/>
      <c r="B74" s="160"/>
      <c r="C74" s="300"/>
      <c r="D74" s="301"/>
      <c r="E74" s="352"/>
      <c r="F74" s="353"/>
      <c r="G74" s="352"/>
      <c r="H74" s="353"/>
      <c r="I74" s="147"/>
      <c r="J74" s="163">
        <f t="shared" si="0"/>
        <v>0</v>
      </c>
      <c r="K74" s="148"/>
      <c r="L74" s="149"/>
      <c r="M74" s="95"/>
    </row>
    <row r="75" spans="1:13" x14ac:dyDescent="0.3">
      <c r="A75" s="95"/>
      <c r="B75" s="160"/>
      <c r="C75" s="300"/>
      <c r="D75" s="301"/>
      <c r="E75" s="352"/>
      <c r="F75" s="353"/>
      <c r="G75" s="352"/>
      <c r="H75" s="353"/>
      <c r="I75" s="147"/>
      <c r="J75" s="163">
        <f t="shared" si="0"/>
        <v>0</v>
      </c>
      <c r="K75" s="148"/>
      <c r="L75" s="149"/>
      <c r="M75" s="95"/>
    </row>
    <row r="76" spans="1:13" x14ac:dyDescent="0.3">
      <c r="A76" s="95"/>
      <c r="B76" s="160"/>
      <c r="C76" s="300"/>
      <c r="D76" s="301"/>
      <c r="E76" s="352"/>
      <c r="F76" s="353"/>
      <c r="G76" s="352"/>
      <c r="H76" s="353"/>
      <c r="I76" s="147"/>
      <c r="J76" s="163">
        <f t="shared" si="0"/>
        <v>0</v>
      </c>
      <c r="K76" s="148"/>
      <c r="L76" s="149"/>
      <c r="M76" s="95"/>
    </row>
    <row r="77" spans="1:13" x14ac:dyDescent="0.3">
      <c r="A77" s="95"/>
      <c r="B77" s="160"/>
      <c r="C77" s="300"/>
      <c r="D77" s="301"/>
      <c r="E77" s="352"/>
      <c r="F77" s="353"/>
      <c r="G77" s="352"/>
      <c r="H77" s="353"/>
      <c r="I77" s="147"/>
      <c r="J77" s="163">
        <f t="shared" si="0"/>
        <v>0</v>
      </c>
      <c r="K77" s="148"/>
      <c r="L77" s="149"/>
      <c r="M77" s="95"/>
    </row>
    <row r="78" spans="1:13" x14ac:dyDescent="0.3">
      <c r="A78" s="95"/>
      <c r="B78" s="160"/>
      <c r="C78" s="300"/>
      <c r="D78" s="301"/>
      <c r="E78" s="352"/>
      <c r="F78" s="353"/>
      <c r="G78" s="352"/>
      <c r="H78" s="353"/>
      <c r="I78" s="147"/>
      <c r="J78" s="163">
        <f t="shared" si="0"/>
        <v>0</v>
      </c>
      <c r="K78" s="148"/>
      <c r="L78" s="149"/>
      <c r="M78" s="95"/>
    </row>
    <row r="79" spans="1:13" x14ac:dyDescent="0.3">
      <c r="A79" s="95"/>
      <c r="B79" s="160"/>
      <c r="C79" s="274"/>
      <c r="D79" s="275"/>
      <c r="E79" s="352"/>
      <c r="F79" s="353"/>
      <c r="G79" s="352"/>
      <c r="H79" s="353"/>
      <c r="I79" s="147"/>
      <c r="J79" s="163">
        <f t="shared" si="0"/>
        <v>0</v>
      </c>
      <c r="K79" s="148"/>
      <c r="L79" s="149"/>
      <c r="M79" s="95"/>
    </row>
    <row r="80" spans="1:13" x14ac:dyDescent="0.3">
      <c r="A80" s="95"/>
      <c r="B80" s="160"/>
      <c r="C80" s="300"/>
      <c r="D80" s="301"/>
      <c r="E80" s="352"/>
      <c r="F80" s="353"/>
      <c r="G80" s="352"/>
      <c r="H80" s="353"/>
      <c r="I80" s="147"/>
      <c r="J80" s="163">
        <f t="shared" si="0"/>
        <v>0</v>
      </c>
      <c r="K80" s="148"/>
      <c r="L80" s="149"/>
      <c r="M80" s="95"/>
    </row>
    <row r="81" spans="1:13" x14ac:dyDescent="0.3">
      <c r="A81" s="95"/>
      <c r="B81" s="160"/>
      <c r="C81" s="300"/>
      <c r="D81" s="301"/>
      <c r="E81" s="352"/>
      <c r="F81" s="353"/>
      <c r="G81" s="352"/>
      <c r="H81" s="353"/>
      <c r="I81" s="147"/>
      <c r="J81" s="163">
        <f t="shared" si="0"/>
        <v>0</v>
      </c>
      <c r="K81" s="148"/>
      <c r="L81" s="149"/>
      <c r="M81" s="95"/>
    </row>
    <row r="82" spans="1:13" x14ac:dyDescent="0.3">
      <c r="A82" s="95"/>
      <c r="B82" s="160"/>
      <c r="C82" s="300"/>
      <c r="D82" s="301"/>
      <c r="E82" s="352"/>
      <c r="F82" s="353"/>
      <c r="G82" s="352"/>
      <c r="H82" s="353"/>
      <c r="I82" s="147"/>
      <c r="J82" s="163">
        <f t="shared" si="0"/>
        <v>0</v>
      </c>
      <c r="K82" s="148"/>
      <c r="L82" s="149"/>
      <c r="M82" s="95"/>
    </row>
    <row r="83" spans="1:13" x14ac:dyDescent="0.3">
      <c r="A83" s="95"/>
      <c r="B83" s="160"/>
      <c r="C83" s="300"/>
      <c r="D83" s="301"/>
      <c r="E83" s="352"/>
      <c r="F83" s="353"/>
      <c r="G83" s="352"/>
      <c r="H83" s="353"/>
      <c r="I83" s="147"/>
      <c r="J83" s="163">
        <f t="shared" si="0"/>
        <v>0</v>
      </c>
      <c r="K83" s="148"/>
      <c r="L83" s="149"/>
      <c r="M83" s="95"/>
    </row>
    <row r="84" spans="1:13" x14ac:dyDescent="0.3">
      <c r="A84" s="95"/>
      <c r="B84" s="160"/>
      <c r="C84" s="300"/>
      <c r="D84" s="301"/>
      <c r="E84" s="352"/>
      <c r="F84" s="353"/>
      <c r="G84" s="352"/>
      <c r="H84" s="353"/>
      <c r="I84" s="147"/>
      <c r="J84" s="163">
        <f t="shared" si="0"/>
        <v>0</v>
      </c>
      <c r="K84" s="148"/>
      <c r="L84" s="149"/>
      <c r="M84" s="95"/>
    </row>
    <row r="85" spans="1:13" x14ac:dyDescent="0.3">
      <c r="A85" s="95"/>
      <c r="B85" s="160"/>
      <c r="C85" s="144"/>
      <c r="D85" s="146"/>
      <c r="E85" s="161"/>
      <c r="F85" s="162"/>
      <c r="G85" s="161"/>
      <c r="H85" s="162"/>
      <c r="I85" s="147"/>
      <c r="J85" s="163">
        <f t="shared" si="0"/>
        <v>0</v>
      </c>
      <c r="K85" s="148"/>
      <c r="L85" s="149"/>
      <c r="M85" s="95"/>
    </row>
    <row r="86" spans="1:13" x14ac:dyDescent="0.3">
      <c r="A86" s="95"/>
      <c r="B86" s="160"/>
      <c r="C86" s="300"/>
      <c r="D86" s="301"/>
      <c r="E86" s="352"/>
      <c r="F86" s="353"/>
      <c r="G86" s="352"/>
      <c r="H86" s="353"/>
      <c r="I86" s="147"/>
      <c r="J86" s="163">
        <f t="shared" si="0"/>
        <v>0</v>
      </c>
      <c r="K86" s="148"/>
      <c r="L86" s="149"/>
      <c r="M86" s="95"/>
    </row>
    <row r="87" spans="1:13" x14ac:dyDescent="0.3">
      <c r="A87" s="95"/>
      <c r="B87" s="160"/>
      <c r="C87" s="300"/>
      <c r="D87" s="301"/>
      <c r="E87" s="352"/>
      <c r="F87" s="353"/>
      <c r="G87" s="352"/>
      <c r="H87" s="353"/>
      <c r="I87" s="147"/>
      <c r="J87" s="163">
        <f t="shared" si="0"/>
        <v>0</v>
      </c>
      <c r="K87" s="148"/>
      <c r="L87" s="149"/>
      <c r="M87" s="95"/>
    </row>
    <row r="88" spans="1:13" x14ac:dyDescent="0.3">
      <c r="A88" s="95"/>
      <c r="B88" s="160"/>
      <c r="C88" s="300"/>
      <c r="D88" s="301"/>
      <c r="E88" s="352"/>
      <c r="F88" s="353"/>
      <c r="G88" s="352"/>
      <c r="H88" s="353"/>
      <c r="I88" s="147"/>
      <c r="J88" s="163">
        <f t="shared" si="0"/>
        <v>0</v>
      </c>
      <c r="K88" s="148"/>
      <c r="L88" s="149"/>
      <c r="M88" s="95"/>
    </row>
    <row r="89" spans="1:13" x14ac:dyDescent="0.3">
      <c r="A89" s="95"/>
      <c r="B89" s="160"/>
      <c r="C89" s="300"/>
      <c r="D89" s="301"/>
      <c r="E89" s="352"/>
      <c r="F89" s="353"/>
      <c r="G89" s="352"/>
      <c r="H89" s="353"/>
      <c r="I89" s="147"/>
      <c r="J89" s="163">
        <f t="shared" si="0"/>
        <v>0</v>
      </c>
      <c r="K89" s="148"/>
      <c r="L89" s="149"/>
      <c r="M89" s="95"/>
    </row>
    <row r="90" spans="1:13" x14ac:dyDescent="0.3">
      <c r="A90" s="95"/>
      <c r="B90" s="160"/>
      <c r="C90" s="300"/>
      <c r="D90" s="301"/>
      <c r="E90" s="352"/>
      <c r="F90" s="353"/>
      <c r="G90" s="352"/>
      <c r="H90" s="353"/>
      <c r="I90" s="147"/>
      <c r="J90" s="163">
        <f t="shared" si="0"/>
        <v>0</v>
      </c>
      <c r="K90" s="148"/>
      <c r="L90" s="149"/>
      <c r="M90" s="95"/>
    </row>
    <row r="91" spans="1:13" x14ac:dyDescent="0.3">
      <c r="A91" s="95"/>
      <c r="B91" s="160"/>
      <c r="C91" s="144"/>
      <c r="D91" s="146"/>
      <c r="E91" s="161"/>
      <c r="F91" s="162"/>
      <c r="G91" s="161"/>
      <c r="H91" s="162"/>
      <c r="I91" s="147"/>
      <c r="J91" s="163">
        <f t="shared" si="0"/>
        <v>0</v>
      </c>
      <c r="K91" s="148"/>
      <c r="L91" s="149"/>
      <c r="M91" s="95"/>
    </row>
    <row r="92" spans="1:13" x14ac:dyDescent="0.3">
      <c r="A92" s="95"/>
      <c r="B92" s="160"/>
      <c r="C92" s="144"/>
      <c r="D92" s="146"/>
      <c r="E92" s="161"/>
      <c r="F92" s="162"/>
      <c r="G92" s="161"/>
      <c r="H92" s="162"/>
      <c r="I92" s="147"/>
      <c r="J92" s="163">
        <f t="shared" si="0"/>
        <v>0</v>
      </c>
      <c r="K92" s="148"/>
      <c r="L92" s="149"/>
      <c r="M92" s="95"/>
    </row>
    <row r="93" spans="1:13" x14ac:dyDescent="0.3">
      <c r="A93" s="95"/>
      <c r="B93" s="160"/>
      <c r="C93" s="300"/>
      <c r="D93" s="301"/>
      <c r="E93" s="352"/>
      <c r="F93" s="353"/>
      <c r="G93" s="352"/>
      <c r="H93" s="353"/>
      <c r="I93" s="147"/>
      <c r="J93" s="163">
        <f t="shared" si="0"/>
        <v>0</v>
      </c>
      <c r="K93" s="148"/>
      <c r="L93" s="149"/>
      <c r="M93" s="95"/>
    </row>
    <row r="94" spans="1:13" x14ac:dyDescent="0.3">
      <c r="A94" s="95"/>
      <c r="B94" s="160"/>
      <c r="C94" s="300"/>
      <c r="D94" s="301"/>
      <c r="E94" s="352"/>
      <c r="F94" s="353"/>
      <c r="G94" s="352"/>
      <c r="H94" s="353"/>
      <c r="I94" s="147"/>
      <c r="J94" s="163">
        <f t="shared" si="0"/>
        <v>0</v>
      </c>
      <c r="K94" s="148"/>
      <c r="L94" s="149"/>
      <c r="M94" s="95"/>
    </row>
    <row r="95" spans="1:13" x14ac:dyDescent="0.3">
      <c r="A95" s="95"/>
      <c r="B95" s="160"/>
      <c r="C95" s="144"/>
      <c r="D95" s="146"/>
      <c r="E95" s="161"/>
      <c r="F95" s="162"/>
      <c r="G95" s="161"/>
      <c r="H95" s="162"/>
      <c r="I95" s="147"/>
      <c r="J95" s="163">
        <f t="shared" si="0"/>
        <v>0</v>
      </c>
      <c r="K95" s="148"/>
      <c r="L95" s="149"/>
      <c r="M95" s="95"/>
    </row>
    <row r="96" spans="1:13" x14ac:dyDescent="0.3">
      <c r="A96" s="95"/>
      <c r="B96" s="160"/>
      <c r="C96" s="300"/>
      <c r="D96" s="301"/>
      <c r="E96" s="352"/>
      <c r="F96" s="353"/>
      <c r="G96" s="352"/>
      <c r="H96" s="353"/>
      <c r="I96" s="147"/>
      <c r="J96" s="163">
        <f t="shared" si="0"/>
        <v>0</v>
      </c>
      <c r="K96" s="148"/>
      <c r="L96" s="149"/>
      <c r="M96" s="95"/>
    </row>
    <row r="97" spans="1:13" x14ac:dyDescent="0.3">
      <c r="A97" s="95"/>
      <c r="B97" s="160"/>
      <c r="C97" s="144"/>
      <c r="D97" s="146"/>
      <c r="E97" s="161"/>
      <c r="F97" s="162"/>
      <c r="G97" s="161"/>
      <c r="H97" s="162"/>
      <c r="I97" s="147"/>
      <c r="J97" s="163">
        <f t="shared" si="0"/>
        <v>0</v>
      </c>
      <c r="K97" s="148"/>
      <c r="L97" s="149"/>
      <c r="M97" s="95"/>
    </row>
    <row r="98" spans="1:13" x14ac:dyDescent="0.3">
      <c r="A98" s="95"/>
      <c r="B98" s="160"/>
      <c r="C98" s="144"/>
      <c r="D98" s="146"/>
      <c r="E98" s="161"/>
      <c r="F98" s="162"/>
      <c r="G98" s="161"/>
      <c r="H98" s="162"/>
      <c r="I98" s="147"/>
      <c r="J98" s="163">
        <f t="shared" si="0"/>
        <v>0</v>
      </c>
      <c r="K98" s="148"/>
      <c r="L98" s="149"/>
      <c r="M98" s="95"/>
    </row>
    <row r="99" spans="1:13" x14ac:dyDescent="0.3">
      <c r="A99" s="95"/>
      <c r="B99" s="160"/>
      <c r="C99" s="144"/>
      <c r="D99" s="146"/>
      <c r="E99" s="161"/>
      <c r="F99" s="162"/>
      <c r="G99" s="161"/>
      <c r="H99" s="162"/>
      <c r="I99" s="147"/>
      <c r="J99" s="163">
        <f t="shared" si="0"/>
        <v>0</v>
      </c>
      <c r="K99" s="148"/>
      <c r="L99" s="149"/>
      <c r="M99" s="95"/>
    </row>
    <row r="100" spans="1:13" x14ac:dyDescent="0.3">
      <c r="A100" s="95"/>
      <c r="B100" s="160"/>
      <c r="C100" s="144"/>
      <c r="D100" s="146"/>
      <c r="E100" s="161"/>
      <c r="F100" s="162"/>
      <c r="G100" s="161"/>
      <c r="H100" s="162"/>
      <c r="I100" s="147"/>
      <c r="J100" s="163">
        <f t="shared" si="0"/>
        <v>0</v>
      </c>
      <c r="K100" s="148"/>
      <c r="L100" s="149"/>
      <c r="M100" s="95"/>
    </row>
    <row r="101" spans="1:13" x14ac:dyDescent="0.3">
      <c r="A101" s="95"/>
      <c r="B101" s="160"/>
      <c r="C101" s="300"/>
      <c r="D101" s="301"/>
      <c r="E101" s="352"/>
      <c r="F101" s="353"/>
      <c r="G101" s="352"/>
      <c r="H101" s="353"/>
      <c r="I101" s="147"/>
      <c r="J101" s="163">
        <f t="shared" si="0"/>
        <v>0</v>
      </c>
      <c r="K101" s="148"/>
      <c r="L101" s="149"/>
      <c r="M101" s="95"/>
    </row>
    <row r="102" spans="1:13" x14ac:dyDescent="0.3">
      <c r="A102" s="95"/>
      <c r="B102" s="160"/>
      <c r="C102" s="300"/>
      <c r="D102" s="301"/>
      <c r="E102" s="352"/>
      <c r="F102" s="353"/>
      <c r="G102" s="352"/>
      <c r="H102" s="353"/>
      <c r="I102" s="147"/>
      <c r="J102" s="163">
        <f t="shared" si="0"/>
        <v>0</v>
      </c>
      <c r="K102" s="148"/>
      <c r="L102" s="149"/>
      <c r="M102" s="95"/>
    </row>
    <row r="103" spans="1:13" x14ac:dyDescent="0.3">
      <c r="A103" s="95"/>
      <c r="B103" s="160"/>
      <c r="C103" s="300"/>
      <c r="D103" s="301"/>
      <c r="E103" s="352"/>
      <c r="F103" s="353"/>
      <c r="G103" s="352"/>
      <c r="H103" s="353"/>
      <c r="I103" s="147"/>
      <c r="J103" s="163">
        <f t="shared" si="0"/>
        <v>0</v>
      </c>
      <c r="K103" s="148"/>
      <c r="L103" s="149"/>
      <c r="M103" s="95"/>
    </row>
    <row r="104" spans="1:13" x14ac:dyDescent="0.3">
      <c r="A104" s="95"/>
      <c r="B104" s="160"/>
      <c r="C104" s="300"/>
      <c r="D104" s="301"/>
      <c r="E104" s="352"/>
      <c r="F104" s="353"/>
      <c r="G104" s="352"/>
      <c r="H104" s="353"/>
      <c r="I104" s="147"/>
      <c r="J104" s="163">
        <f t="shared" si="0"/>
        <v>0</v>
      </c>
      <c r="K104" s="148"/>
      <c r="L104" s="149"/>
      <c r="M104" s="95"/>
    </row>
    <row r="105" spans="1:13" x14ac:dyDescent="0.3">
      <c r="A105" s="95"/>
      <c r="B105" s="160"/>
      <c r="C105" s="300"/>
      <c r="D105" s="301"/>
      <c r="E105" s="352"/>
      <c r="F105" s="353"/>
      <c r="G105" s="352"/>
      <c r="H105" s="353"/>
      <c r="I105" s="147"/>
      <c r="J105" s="163">
        <f t="shared" si="0"/>
        <v>0</v>
      </c>
      <c r="K105" s="148"/>
      <c r="L105" s="149"/>
      <c r="M105" s="95"/>
    </row>
    <row r="106" spans="1:13" x14ac:dyDescent="0.3">
      <c r="A106" s="95"/>
      <c r="B106" s="160"/>
      <c r="C106" s="300"/>
      <c r="D106" s="301"/>
      <c r="E106" s="352"/>
      <c r="F106" s="353"/>
      <c r="G106" s="352"/>
      <c r="H106" s="353"/>
      <c r="I106" s="147"/>
      <c r="J106" s="163">
        <f t="shared" si="0"/>
        <v>0</v>
      </c>
      <c r="K106" s="148"/>
      <c r="L106" s="149"/>
      <c r="M106" s="95"/>
    </row>
    <row r="107" spans="1:13" x14ac:dyDescent="0.3">
      <c r="A107" s="95"/>
      <c r="B107" s="160"/>
      <c r="C107" s="300"/>
      <c r="D107" s="301"/>
      <c r="E107" s="352"/>
      <c r="F107" s="353"/>
      <c r="G107" s="352"/>
      <c r="H107" s="353"/>
      <c r="I107" s="147"/>
      <c r="J107" s="163">
        <f t="shared" si="0"/>
        <v>0</v>
      </c>
      <c r="K107" s="148"/>
      <c r="L107" s="149"/>
      <c r="M107" s="95"/>
    </row>
    <row r="108" spans="1:13" x14ac:dyDescent="0.3">
      <c r="A108" s="95"/>
      <c r="B108" s="160"/>
      <c r="C108" s="300"/>
      <c r="D108" s="301"/>
      <c r="E108" s="352"/>
      <c r="F108" s="353"/>
      <c r="G108" s="352"/>
      <c r="H108" s="353"/>
      <c r="I108" s="147"/>
      <c r="J108" s="163">
        <f t="shared" si="0"/>
        <v>0</v>
      </c>
      <c r="K108" s="148"/>
      <c r="L108" s="149"/>
      <c r="M108" s="95"/>
    </row>
    <row r="109" spans="1:13" x14ac:dyDescent="0.3">
      <c r="A109" s="95"/>
      <c r="B109" s="160"/>
      <c r="C109" s="300"/>
      <c r="D109" s="301"/>
      <c r="E109" s="352"/>
      <c r="F109" s="353"/>
      <c r="G109" s="352"/>
      <c r="H109" s="353"/>
      <c r="I109" s="147"/>
      <c r="J109" s="163">
        <f t="shared" si="0"/>
        <v>0</v>
      </c>
      <c r="K109" s="148"/>
      <c r="L109" s="149"/>
      <c r="M109" s="95"/>
    </row>
    <row r="110" spans="1:13" x14ac:dyDescent="0.3">
      <c r="A110" s="95"/>
      <c r="B110" s="160"/>
      <c r="C110" s="300"/>
      <c r="D110" s="301"/>
      <c r="E110" s="352"/>
      <c r="F110" s="353"/>
      <c r="G110" s="352"/>
      <c r="H110" s="353"/>
      <c r="I110" s="147"/>
      <c r="J110" s="163">
        <f t="shared" si="0"/>
        <v>0</v>
      </c>
      <c r="K110" s="148"/>
      <c r="L110" s="149"/>
      <c r="M110" s="95"/>
    </row>
    <row r="111" spans="1:13" x14ac:dyDescent="0.3">
      <c r="A111" s="95"/>
      <c r="B111" s="160"/>
      <c r="C111" s="300"/>
      <c r="D111" s="301"/>
      <c r="E111" s="352"/>
      <c r="F111" s="353"/>
      <c r="G111" s="352"/>
      <c r="H111" s="353"/>
      <c r="I111" s="147"/>
      <c r="J111" s="163">
        <f t="shared" si="0"/>
        <v>0</v>
      </c>
      <c r="K111" s="148"/>
      <c r="L111" s="149"/>
      <c r="M111" s="95"/>
    </row>
    <row r="112" spans="1:13" x14ac:dyDescent="0.3">
      <c r="A112" s="95"/>
      <c r="B112" s="160"/>
      <c r="C112" s="300"/>
      <c r="D112" s="301"/>
      <c r="E112" s="352"/>
      <c r="F112" s="353"/>
      <c r="G112" s="352"/>
      <c r="H112" s="353"/>
      <c r="I112" s="147"/>
      <c r="J112" s="163">
        <f t="shared" si="0"/>
        <v>0</v>
      </c>
      <c r="K112" s="148"/>
      <c r="L112" s="149"/>
      <c r="M112" s="95"/>
    </row>
    <row r="113" spans="1:13" x14ac:dyDescent="0.3">
      <c r="A113" s="95"/>
      <c r="B113" s="160"/>
      <c r="C113" s="300"/>
      <c r="D113" s="301"/>
      <c r="E113" s="352"/>
      <c r="F113" s="353"/>
      <c r="G113" s="352"/>
      <c r="H113" s="353"/>
      <c r="I113" s="147"/>
      <c r="J113" s="163">
        <f t="shared" si="0"/>
        <v>0</v>
      </c>
      <c r="K113" s="148"/>
      <c r="L113" s="149"/>
      <c r="M113" s="95"/>
    </row>
    <row r="114" spans="1:13" x14ac:dyDescent="0.3">
      <c r="A114" s="95"/>
      <c r="B114" s="160"/>
      <c r="C114" s="300"/>
      <c r="D114" s="301"/>
      <c r="E114" s="352"/>
      <c r="F114" s="353"/>
      <c r="G114" s="352"/>
      <c r="H114" s="353"/>
      <c r="I114" s="147"/>
      <c r="J114" s="163">
        <f t="shared" si="0"/>
        <v>0</v>
      </c>
      <c r="K114" s="148"/>
      <c r="L114" s="149"/>
      <c r="M114" s="95"/>
    </row>
    <row r="115" spans="1:13" x14ac:dyDescent="0.3">
      <c r="A115" s="95"/>
      <c r="B115" s="160"/>
      <c r="C115" s="300"/>
      <c r="D115" s="301"/>
      <c r="E115" s="352"/>
      <c r="F115" s="353"/>
      <c r="G115" s="352"/>
      <c r="H115" s="353"/>
      <c r="I115" s="147"/>
      <c r="J115" s="163">
        <f t="shared" si="0"/>
        <v>0</v>
      </c>
      <c r="K115" s="148"/>
      <c r="L115" s="149"/>
      <c r="M115" s="95"/>
    </row>
    <row r="116" spans="1:13" x14ac:dyDescent="0.3">
      <c r="A116" s="95"/>
      <c r="B116" s="160"/>
      <c r="C116" s="300"/>
      <c r="D116" s="301"/>
      <c r="E116" s="352"/>
      <c r="F116" s="353"/>
      <c r="G116" s="352"/>
      <c r="H116" s="353"/>
      <c r="I116" s="147"/>
      <c r="J116" s="163">
        <f t="shared" si="0"/>
        <v>0</v>
      </c>
      <c r="K116" s="148"/>
      <c r="L116" s="149"/>
      <c r="M116" s="95"/>
    </row>
    <row r="117" spans="1:13" x14ac:dyDescent="0.3">
      <c r="A117" s="95"/>
      <c r="B117" s="160"/>
      <c r="C117" s="300"/>
      <c r="D117" s="301"/>
      <c r="E117" s="352"/>
      <c r="F117" s="353"/>
      <c r="G117" s="352"/>
      <c r="H117" s="353"/>
      <c r="I117" s="147"/>
      <c r="J117" s="163">
        <f t="shared" si="0"/>
        <v>0</v>
      </c>
      <c r="K117" s="148"/>
      <c r="L117" s="149"/>
      <c r="M117" s="95"/>
    </row>
    <row r="118" spans="1:13" x14ac:dyDescent="0.3">
      <c r="A118" s="95"/>
      <c r="B118" s="160"/>
      <c r="C118" s="300"/>
      <c r="D118" s="301"/>
      <c r="E118" s="352"/>
      <c r="F118" s="353"/>
      <c r="G118" s="352"/>
      <c r="H118" s="353"/>
      <c r="I118" s="147"/>
      <c r="J118" s="163">
        <f t="shared" si="0"/>
        <v>0</v>
      </c>
      <c r="K118" s="148"/>
      <c r="L118" s="149"/>
      <c r="M118" s="95"/>
    </row>
    <row r="119" spans="1:13" x14ac:dyDescent="0.3">
      <c r="A119" s="95"/>
      <c r="B119" s="160"/>
      <c r="C119" s="300"/>
      <c r="D119" s="301"/>
      <c r="E119" s="352"/>
      <c r="F119" s="353"/>
      <c r="G119" s="352"/>
      <c r="H119" s="353"/>
      <c r="I119" s="147"/>
      <c r="J119" s="163">
        <f t="shared" si="0"/>
        <v>0</v>
      </c>
      <c r="K119" s="148"/>
      <c r="L119" s="149"/>
      <c r="M119" s="95"/>
    </row>
    <row r="120" spans="1:13" x14ac:dyDescent="0.3">
      <c r="A120" s="95"/>
      <c r="B120" s="160"/>
      <c r="C120" s="300"/>
      <c r="D120" s="301"/>
      <c r="E120" s="352"/>
      <c r="F120" s="353"/>
      <c r="G120" s="352"/>
      <c r="H120" s="353"/>
      <c r="I120" s="147"/>
      <c r="J120" s="163">
        <f t="shared" si="0"/>
        <v>0</v>
      </c>
      <c r="K120" s="148"/>
      <c r="L120" s="149"/>
      <c r="M120" s="95"/>
    </row>
    <row r="121" spans="1:13" x14ac:dyDescent="0.3">
      <c r="A121" s="95"/>
      <c r="B121" s="160"/>
      <c r="C121" s="300"/>
      <c r="D121" s="301"/>
      <c r="E121" s="352"/>
      <c r="F121" s="353"/>
      <c r="G121" s="352"/>
      <c r="H121" s="353"/>
      <c r="I121" s="147"/>
      <c r="J121" s="163">
        <f t="shared" si="0"/>
        <v>0</v>
      </c>
      <c r="K121" s="148"/>
      <c r="L121" s="149"/>
      <c r="M121" s="95"/>
    </row>
    <row r="122" spans="1:13" x14ac:dyDescent="0.3">
      <c r="A122" s="95"/>
      <c r="B122" s="160"/>
      <c r="C122" s="300"/>
      <c r="D122" s="301"/>
      <c r="E122" s="352"/>
      <c r="F122" s="353"/>
      <c r="G122" s="352"/>
      <c r="H122" s="353"/>
      <c r="I122" s="147"/>
      <c r="J122" s="163">
        <f t="shared" si="0"/>
        <v>0</v>
      </c>
      <c r="K122" s="148"/>
      <c r="L122" s="149"/>
      <c r="M122" s="95"/>
    </row>
    <row r="123" spans="1:13" x14ac:dyDescent="0.3">
      <c r="A123" s="95"/>
      <c r="B123" s="160"/>
      <c r="C123" s="300"/>
      <c r="D123" s="301"/>
      <c r="E123" s="352"/>
      <c r="F123" s="353"/>
      <c r="G123" s="352"/>
      <c r="H123" s="353"/>
      <c r="I123" s="147"/>
      <c r="J123" s="163">
        <f t="shared" si="0"/>
        <v>0</v>
      </c>
      <c r="K123" s="148"/>
      <c r="L123" s="149"/>
      <c r="M123" s="95"/>
    </row>
    <row r="124" spans="1:13" x14ac:dyDescent="0.3">
      <c r="A124" s="95"/>
      <c r="B124" s="160"/>
      <c r="C124" s="300"/>
      <c r="D124" s="301"/>
      <c r="E124" s="352"/>
      <c r="F124" s="353"/>
      <c r="G124" s="352"/>
      <c r="H124" s="353"/>
      <c r="I124" s="147"/>
      <c r="J124" s="163">
        <f t="shared" si="0"/>
        <v>0</v>
      </c>
      <c r="K124" s="148"/>
      <c r="L124" s="149"/>
      <c r="M124" s="95"/>
    </row>
    <row r="125" spans="1:13" x14ac:dyDescent="0.3">
      <c r="A125" s="95"/>
      <c r="B125" s="160"/>
      <c r="C125" s="300"/>
      <c r="D125" s="301"/>
      <c r="E125" s="352"/>
      <c r="F125" s="353"/>
      <c r="G125" s="352"/>
      <c r="H125" s="353"/>
      <c r="I125" s="147"/>
      <c r="J125" s="163">
        <f t="shared" si="0"/>
        <v>0</v>
      </c>
      <c r="K125" s="148"/>
      <c r="L125" s="149"/>
      <c r="M125" s="95"/>
    </row>
    <row r="126" spans="1:13" x14ac:dyDescent="0.3">
      <c r="A126" s="95"/>
      <c r="B126" s="160"/>
      <c r="C126" s="300"/>
      <c r="D126" s="301"/>
      <c r="E126" s="352"/>
      <c r="F126" s="353"/>
      <c r="G126" s="352"/>
      <c r="H126" s="353"/>
      <c r="I126" s="147"/>
      <c r="J126" s="163">
        <f t="shared" si="0"/>
        <v>0</v>
      </c>
      <c r="K126" s="148"/>
      <c r="L126" s="149"/>
      <c r="M126" s="95"/>
    </row>
    <row r="127" spans="1:13" x14ac:dyDescent="0.3">
      <c r="A127" s="95"/>
      <c r="B127" s="160"/>
      <c r="C127" s="300"/>
      <c r="D127" s="301"/>
      <c r="E127" s="352"/>
      <c r="F127" s="353"/>
      <c r="G127" s="352"/>
      <c r="H127" s="353"/>
      <c r="I127" s="147"/>
      <c r="J127" s="163">
        <f t="shared" ref="J127:J156" si="1">E127*G127*I127*365/1000</f>
        <v>0</v>
      </c>
      <c r="K127" s="148"/>
      <c r="L127" s="149"/>
      <c r="M127" s="95"/>
    </row>
    <row r="128" spans="1:13" x14ac:dyDescent="0.3">
      <c r="A128" s="95"/>
      <c r="B128" s="160"/>
      <c r="C128" s="300"/>
      <c r="D128" s="301"/>
      <c r="E128" s="352"/>
      <c r="F128" s="353"/>
      <c r="G128" s="352"/>
      <c r="H128" s="353"/>
      <c r="I128" s="147"/>
      <c r="J128" s="163">
        <f t="shared" si="1"/>
        <v>0</v>
      </c>
      <c r="K128" s="148"/>
      <c r="L128" s="149"/>
      <c r="M128" s="95"/>
    </row>
    <row r="129" spans="1:13" x14ac:dyDescent="0.3">
      <c r="A129" s="95"/>
      <c r="B129" s="160"/>
      <c r="C129" s="300"/>
      <c r="D129" s="301"/>
      <c r="E129" s="352"/>
      <c r="F129" s="353"/>
      <c r="G129" s="352"/>
      <c r="H129" s="353"/>
      <c r="I129" s="147"/>
      <c r="J129" s="163">
        <f t="shared" si="1"/>
        <v>0</v>
      </c>
      <c r="K129" s="148"/>
      <c r="L129" s="149"/>
      <c r="M129" s="95"/>
    </row>
    <row r="130" spans="1:13" x14ac:dyDescent="0.3">
      <c r="A130" s="95"/>
      <c r="B130" s="160"/>
      <c r="C130" s="300"/>
      <c r="D130" s="301"/>
      <c r="E130" s="352"/>
      <c r="F130" s="353"/>
      <c r="G130" s="352"/>
      <c r="H130" s="353"/>
      <c r="I130" s="147"/>
      <c r="J130" s="163">
        <f t="shared" si="1"/>
        <v>0</v>
      </c>
      <c r="K130" s="148"/>
      <c r="L130" s="149"/>
      <c r="M130" s="95"/>
    </row>
    <row r="131" spans="1:13" x14ac:dyDescent="0.3">
      <c r="A131" s="95"/>
      <c r="B131" s="160"/>
      <c r="C131" s="300"/>
      <c r="D131" s="301"/>
      <c r="E131" s="352"/>
      <c r="F131" s="353"/>
      <c r="G131" s="352"/>
      <c r="H131" s="353"/>
      <c r="I131" s="147"/>
      <c r="J131" s="163">
        <f t="shared" si="1"/>
        <v>0</v>
      </c>
      <c r="K131" s="148"/>
      <c r="L131" s="149"/>
      <c r="M131" s="95"/>
    </row>
    <row r="132" spans="1:13" x14ac:dyDescent="0.3">
      <c r="A132" s="95"/>
      <c r="B132" s="160"/>
      <c r="C132" s="300"/>
      <c r="D132" s="301"/>
      <c r="E132" s="352"/>
      <c r="F132" s="353"/>
      <c r="G132" s="352"/>
      <c r="H132" s="353"/>
      <c r="I132" s="147"/>
      <c r="J132" s="163">
        <f t="shared" si="1"/>
        <v>0</v>
      </c>
      <c r="K132" s="148"/>
      <c r="L132" s="149"/>
      <c r="M132" s="95"/>
    </row>
    <row r="133" spans="1:13" x14ac:dyDescent="0.3">
      <c r="A133" s="95"/>
      <c r="B133" s="160"/>
      <c r="C133" s="300"/>
      <c r="D133" s="301"/>
      <c r="E133" s="352"/>
      <c r="F133" s="353"/>
      <c r="G133" s="352"/>
      <c r="H133" s="353"/>
      <c r="I133" s="147"/>
      <c r="J133" s="163">
        <f t="shared" si="1"/>
        <v>0</v>
      </c>
      <c r="K133" s="148"/>
      <c r="L133" s="149"/>
      <c r="M133" s="95"/>
    </row>
    <row r="134" spans="1:13" x14ac:dyDescent="0.3">
      <c r="A134" s="95"/>
      <c r="B134" s="160"/>
      <c r="C134" s="300"/>
      <c r="D134" s="301"/>
      <c r="E134" s="352"/>
      <c r="F134" s="353"/>
      <c r="G134" s="352"/>
      <c r="H134" s="353"/>
      <c r="I134" s="147"/>
      <c r="J134" s="163">
        <f t="shared" si="1"/>
        <v>0</v>
      </c>
      <c r="K134" s="148"/>
      <c r="L134" s="149"/>
      <c r="M134" s="95"/>
    </row>
    <row r="135" spans="1:13" x14ac:dyDescent="0.3">
      <c r="A135" s="95"/>
      <c r="B135" s="160"/>
      <c r="C135" s="144"/>
      <c r="D135" s="146"/>
      <c r="E135" s="161"/>
      <c r="F135" s="162"/>
      <c r="G135" s="161"/>
      <c r="H135" s="162"/>
      <c r="I135" s="147"/>
      <c r="J135" s="163">
        <f t="shared" si="1"/>
        <v>0</v>
      </c>
      <c r="K135" s="148"/>
      <c r="L135" s="149"/>
      <c r="M135" s="95"/>
    </row>
    <row r="136" spans="1:13" x14ac:dyDescent="0.3">
      <c r="A136" s="95"/>
      <c r="B136" s="160"/>
      <c r="C136" s="300"/>
      <c r="D136" s="301"/>
      <c r="E136" s="352"/>
      <c r="F136" s="353"/>
      <c r="G136" s="352"/>
      <c r="H136" s="353"/>
      <c r="I136" s="147"/>
      <c r="J136" s="163">
        <f t="shared" si="1"/>
        <v>0</v>
      </c>
      <c r="K136" s="148"/>
      <c r="L136" s="149"/>
      <c r="M136" s="95"/>
    </row>
    <row r="137" spans="1:13" x14ac:dyDescent="0.3">
      <c r="A137" s="95"/>
      <c r="B137" s="160"/>
      <c r="C137" s="300"/>
      <c r="D137" s="301"/>
      <c r="E137" s="352"/>
      <c r="F137" s="353"/>
      <c r="G137" s="352"/>
      <c r="H137" s="353"/>
      <c r="I137" s="147"/>
      <c r="J137" s="163">
        <f t="shared" si="1"/>
        <v>0</v>
      </c>
      <c r="K137" s="148"/>
      <c r="L137" s="149"/>
      <c r="M137" s="95"/>
    </row>
    <row r="138" spans="1:13" x14ac:dyDescent="0.3">
      <c r="A138" s="95"/>
      <c r="B138" s="160"/>
      <c r="C138" s="144"/>
      <c r="D138" s="146"/>
      <c r="E138" s="161"/>
      <c r="F138" s="162"/>
      <c r="G138" s="161"/>
      <c r="H138" s="162"/>
      <c r="I138" s="147"/>
      <c r="J138" s="163">
        <f t="shared" si="1"/>
        <v>0</v>
      </c>
      <c r="K138" s="148"/>
      <c r="L138" s="149"/>
      <c r="M138" s="95"/>
    </row>
    <row r="139" spans="1:13" x14ac:dyDescent="0.3">
      <c r="A139" s="95"/>
      <c r="B139" s="160"/>
      <c r="C139" s="300"/>
      <c r="D139" s="301"/>
      <c r="E139" s="352"/>
      <c r="F139" s="353"/>
      <c r="G139" s="352"/>
      <c r="H139" s="353"/>
      <c r="I139" s="147"/>
      <c r="J139" s="163">
        <f t="shared" si="1"/>
        <v>0</v>
      </c>
      <c r="K139" s="148"/>
      <c r="L139" s="149"/>
      <c r="M139" s="95"/>
    </row>
    <row r="140" spans="1:13" x14ac:dyDescent="0.3">
      <c r="A140" s="95"/>
      <c r="B140" s="160"/>
      <c r="C140" s="144"/>
      <c r="D140" s="146"/>
      <c r="E140" s="161"/>
      <c r="F140" s="162"/>
      <c r="G140" s="161"/>
      <c r="H140" s="162"/>
      <c r="I140" s="147"/>
      <c r="J140" s="163">
        <f t="shared" si="1"/>
        <v>0</v>
      </c>
      <c r="K140" s="148"/>
      <c r="L140" s="149"/>
      <c r="M140" s="95"/>
    </row>
    <row r="141" spans="1:13" x14ac:dyDescent="0.3">
      <c r="A141" s="95"/>
      <c r="B141" s="160"/>
      <c r="C141" s="300"/>
      <c r="D141" s="301"/>
      <c r="E141" s="352"/>
      <c r="F141" s="353"/>
      <c r="G141" s="352"/>
      <c r="H141" s="353"/>
      <c r="I141" s="147"/>
      <c r="J141" s="163">
        <f t="shared" si="1"/>
        <v>0</v>
      </c>
      <c r="K141" s="148"/>
      <c r="L141" s="149"/>
      <c r="M141" s="95"/>
    </row>
    <row r="142" spans="1:13" x14ac:dyDescent="0.3">
      <c r="A142" s="95"/>
      <c r="B142" s="160"/>
      <c r="C142" s="144"/>
      <c r="D142" s="146"/>
      <c r="E142" s="161"/>
      <c r="F142" s="162"/>
      <c r="G142" s="161"/>
      <c r="H142" s="162"/>
      <c r="I142" s="147"/>
      <c r="J142" s="163">
        <f t="shared" si="1"/>
        <v>0</v>
      </c>
      <c r="K142" s="148"/>
      <c r="L142" s="149"/>
      <c r="M142" s="95"/>
    </row>
    <row r="143" spans="1:13" x14ac:dyDescent="0.3">
      <c r="A143" s="95"/>
      <c r="B143" s="160"/>
      <c r="C143" s="144"/>
      <c r="D143" s="146"/>
      <c r="E143" s="161"/>
      <c r="F143" s="162"/>
      <c r="G143" s="161"/>
      <c r="H143" s="162"/>
      <c r="I143" s="147"/>
      <c r="J143" s="163">
        <f t="shared" si="1"/>
        <v>0</v>
      </c>
      <c r="K143" s="148"/>
      <c r="L143" s="149"/>
      <c r="M143" s="95"/>
    </row>
    <row r="144" spans="1:13" x14ac:dyDescent="0.3">
      <c r="A144" s="95"/>
      <c r="B144" s="160"/>
      <c r="C144" s="144"/>
      <c r="D144" s="146"/>
      <c r="E144" s="161"/>
      <c r="F144" s="162"/>
      <c r="G144" s="161"/>
      <c r="H144" s="162"/>
      <c r="I144" s="147"/>
      <c r="J144" s="163">
        <f t="shared" si="1"/>
        <v>0</v>
      </c>
      <c r="K144" s="148"/>
      <c r="L144" s="149"/>
      <c r="M144" s="95"/>
    </row>
    <row r="145" spans="1:13" x14ac:dyDescent="0.3">
      <c r="A145" s="95"/>
      <c r="B145" s="160"/>
      <c r="C145" s="144"/>
      <c r="D145" s="146"/>
      <c r="E145" s="161"/>
      <c r="F145" s="162"/>
      <c r="G145" s="161"/>
      <c r="H145" s="162"/>
      <c r="I145" s="147"/>
      <c r="J145" s="163">
        <f t="shared" si="1"/>
        <v>0</v>
      </c>
      <c r="K145" s="148"/>
      <c r="L145" s="149"/>
      <c r="M145" s="95"/>
    </row>
    <row r="146" spans="1:13" x14ac:dyDescent="0.3">
      <c r="A146" s="95"/>
      <c r="B146" s="160"/>
      <c r="C146" s="300"/>
      <c r="D146" s="301"/>
      <c r="E146" s="352"/>
      <c r="F146" s="353"/>
      <c r="G146" s="352"/>
      <c r="H146" s="353"/>
      <c r="I146" s="147"/>
      <c r="J146" s="163">
        <f t="shared" si="1"/>
        <v>0</v>
      </c>
      <c r="K146" s="148"/>
      <c r="L146" s="149"/>
      <c r="M146" s="95"/>
    </row>
    <row r="147" spans="1:13" x14ac:dyDescent="0.3">
      <c r="A147" s="95"/>
      <c r="B147" s="160"/>
      <c r="C147" s="300"/>
      <c r="D147" s="301"/>
      <c r="E147" s="352"/>
      <c r="F147" s="353"/>
      <c r="G147" s="352"/>
      <c r="H147" s="353"/>
      <c r="I147" s="147"/>
      <c r="J147" s="163">
        <f t="shared" si="1"/>
        <v>0</v>
      </c>
      <c r="K147" s="148"/>
      <c r="L147" s="149"/>
      <c r="M147" s="95"/>
    </row>
    <row r="148" spans="1:13" x14ac:dyDescent="0.3">
      <c r="A148" s="95"/>
      <c r="B148" s="160"/>
      <c r="C148" s="300"/>
      <c r="D148" s="301"/>
      <c r="E148" s="352"/>
      <c r="F148" s="353"/>
      <c r="G148" s="352"/>
      <c r="H148" s="353"/>
      <c r="I148" s="147"/>
      <c r="J148" s="163">
        <f t="shared" si="1"/>
        <v>0</v>
      </c>
      <c r="K148" s="148"/>
      <c r="L148" s="149"/>
      <c r="M148" s="95"/>
    </row>
    <row r="149" spans="1:13" x14ac:dyDescent="0.3">
      <c r="A149" s="95"/>
      <c r="B149" s="160"/>
      <c r="C149" s="300"/>
      <c r="D149" s="301"/>
      <c r="E149" s="352"/>
      <c r="F149" s="353"/>
      <c r="G149" s="352"/>
      <c r="H149" s="353"/>
      <c r="I149" s="147"/>
      <c r="J149" s="163">
        <f t="shared" si="1"/>
        <v>0</v>
      </c>
      <c r="K149" s="148"/>
      <c r="L149" s="149"/>
      <c r="M149" s="95"/>
    </row>
    <row r="150" spans="1:13" x14ac:dyDescent="0.3">
      <c r="A150" s="95"/>
      <c r="B150" s="160"/>
      <c r="C150" s="300"/>
      <c r="D150" s="301"/>
      <c r="E150" s="352"/>
      <c r="F150" s="353"/>
      <c r="G150" s="352"/>
      <c r="H150" s="353"/>
      <c r="I150" s="147"/>
      <c r="J150" s="163">
        <f t="shared" si="1"/>
        <v>0</v>
      </c>
      <c r="K150" s="148"/>
      <c r="L150" s="149"/>
      <c r="M150" s="95"/>
    </row>
    <row r="151" spans="1:13" x14ac:dyDescent="0.3">
      <c r="A151" s="95"/>
      <c r="B151" s="160"/>
      <c r="C151" s="300"/>
      <c r="D151" s="301"/>
      <c r="E151" s="352"/>
      <c r="F151" s="353"/>
      <c r="G151" s="352"/>
      <c r="H151" s="353"/>
      <c r="I151" s="147"/>
      <c r="J151" s="163">
        <f t="shared" si="1"/>
        <v>0</v>
      </c>
      <c r="K151" s="148"/>
      <c r="L151" s="149"/>
      <c r="M151" s="95"/>
    </row>
    <row r="152" spans="1:13" x14ac:dyDescent="0.3">
      <c r="A152" s="95"/>
      <c r="B152" s="160"/>
      <c r="C152" s="300"/>
      <c r="D152" s="301"/>
      <c r="E152" s="352"/>
      <c r="F152" s="353"/>
      <c r="G152" s="352"/>
      <c r="H152" s="353"/>
      <c r="I152" s="147"/>
      <c r="J152" s="163">
        <f t="shared" si="1"/>
        <v>0</v>
      </c>
      <c r="K152" s="148"/>
      <c r="L152" s="149"/>
      <c r="M152" s="95"/>
    </row>
    <row r="153" spans="1:13" x14ac:dyDescent="0.3">
      <c r="A153" s="95"/>
      <c r="B153" s="160"/>
      <c r="C153" s="300"/>
      <c r="D153" s="301"/>
      <c r="E153" s="352"/>
      <c r="F153" s="353"/>
      <c r="G153" s="352"/>
      <c r="H153" s="353"/>
      <c r="I153" s="147"/>
      <c r="J153" s="163">
        <f t="shared" si="1"/>
        <v>0</v>
      </c>
      <c r="K153" s="148"/>
      <c r="L153" s="149"/>
      <c r="M153" s="95"/>
    </row>
    <row r="154" spans="1:13" x14ac:dyDescent="0.3">
      <c r="A154" s="95"/>
      <c r="B154" s="160"/>
      <c r="C154" s="300"/>
      <c r="D154" s="301"/>
      <c r="E154" s="352"/>
      <c r="F154" s="353"/>
      <c r="G154" s="352"/>
      <c r="H154" s="353"/>
      <c r="I154" s="147"/>
      <c r="J154" s="163">
        <f t="shared" si="1"/>
        <v>0</v>
      </c>
      <c r="K154" s="148"/>
      <c r="L154" s="149"/>
      <c r="M154" s="95"/>
    </row>
    <row r="155" spans="1:13" x14ac:dyDescent="0.3">
      <c r="A155" s="95"/>
      <c r="B155" s="160"/>
      <c r="C155" s="300"/>
      <c r="D155" s="301"/>
      <c r="E155" s="352"/>
      <c r="F155" s="353"/>
      <c r="G155" s="352"/>
      <c r="H155" s="353"/>
      <c r="I155" s="147"/>
      <c r="J155" s="163">
        <f t="shared" si="1"/>
        <v>0</v>
      </c>
      <c r="K155" s="148"/>
      <c r="L155" s="149"/>
      <c r="M155" s="95"/>
    </row>
    <row r="156" spans="1:13" x14ac:dyDescent="0.3">
      <c r="A156" s="95"/>
      <c r="B156" s="160"/>
      <c r="C156" s="300"/>
      <c r="D156" s="301"/>
      <c r="E156" s="352"/>
      <c r="F156" s="353"/>
      <c r="G156" s="367"/>
      <c r="H156" s="367"/>
      <c r="I156" s="147"/>
      <c r="J156" s="163">
        <f t="shared" si="1"/>
        <v>0</v>
      </c>
      <c r="K156" s="148"/>
      <c r="L156" s="149"/>
      <c r="M156" s="95"/>
    </row>
    <row r="157" spans="1:13" x14ac:dyDescent="0.3">
      <c r="A157" s="95"/>
      <c r="B157" s="94"/>
      <c r="C157" s="288" t="s">
        <v>125</v>
      </c>
      <c r="D157" s="288"/>
      <c r="E157" s="368">
        <f>SUM(E50:F156)</f>
        <v>0</v>
      </c>
      <c r="F157" s="368"/>
      <c r="G157" s="95"/>
      <c r="H157" s="95"/>
      <c r="I157" s="2" t="s">
        <v>125</v>
      </c>
      <c r="J157" s="1">
        <f>SUM(J50:J156)</f>
        <v>0</v>
      </c>
      <c r="K157" s="95"/>
      <c r="L157" s="95"/>
      <c r="M157" s="95"/>
    </row>
    <row r="158" spans="1:13" x14ac:dyDescent="0.3">
      <c r="A158" s="95"/>
      <c r="B158" s="95"/>
      <c r="C158" s="95"/>
      <c r="D158" s="95"/>
      <c r="E158" s="95"/>
      <c r="F158" s="95"/>
      <c r="G158" s="95"/>
      <c r="H158" s="95"/>
      <c r="I158" s="95"/>
      <c r="J158" s="95"/>
      <c r="K158" s="95"/>
      <c r="L158" s="95"/>
      <c r="M158" s="95"/>
    </row>
    <row r="159" spans="1:13" s="95" customFormat="1" hidden="1" x14ac:dyDescent="0.3"/>
    <row r="160" spans="1:13" s="95" customFormat="1" hidden="1" x14ac:dyDescent="0.3">
      <c r="B160" s="122"/>
      <c r="C160" s="122"/>
      <c r="D160" s="122"/>
      <c r="E160" s="122"/>
      <c r="F160" s="122"/>
      <c r="G160" s="122"/>
      <c r="H160" s="122"/>
      <c r="I160" s="122"/>
    </row>
    <row r="161" spans="2:9" s="95" customFormat="1" hidden="1" x14ac:dyDescent="0.3">
      <c r="B161" s="122"/>
      <c r="C161" s="122"/>
      <c r="D161" s="122"/>
      <c r="E161" s="122"/>
      <c r="F161" s="122"/>
      <c r="G161" s="122"/>
      <c r="H161" s="122"/>
      <c r="I161" s="122"/>
    </row>
    <row r="162" spans="2:9" s="95" customFormat="1" hidden="1" x14ac:dyDescent="0.3">
      <c r="B162" s="122"/>
      <c r="C162" s="122"/>
      <c r="D162" s="122"/>
      <c r="E162" s="122"/>
      <c r="F162" s="122"/>
      <c r="G162" s="122"/>
      <c r="H162" s="122"/>
      <c r="I162" s="122"/>
    </row>
    <row r="163" spans="2:9" s="95" customFormat="1" hidden="1" x14ac:dyDescent="0.3">
      <c r="B163" s="122"/>
      <c r="C163" s="122"/>
      <c r="D163" s="122"/>
      <c r="E163" s="122"/>
      <c r="F163" s="122"/>
      <c r="G163" s="122"/>
      <c r="H163" s="122"/>
      <c r="I163" s="122"/>
    </row>
    <row r="164" spans="2:9" s="95" customFormat="1" hidden="1" x14ac:dyDescent="0.3">
      <c r="B164" s="122"/>
      <c r="C164" s="122"/>
      <c r="D164" s="122"/>
      <c r="E164" s="122"/>
      <c r="F164" s="122"/>
      <c r="G164" s="122"/>
      <c r="H164" s="122"/>
      <c r="I164" s="122"/>
    </row>
    <row r="165" spans="2:9" s="95" customFormat="1" hidden="1" x14ac:dyDescent="0.3">
      <c r="B165" s="122"/>
      <c r="C165" s="122"/>
      <c r="D165" s="122"/>
      <c r="E165" s="122"/>
      <c r="F165" s="122"/>
      <c r="G165" s="122"/>
      <c r="H165" s="122"/>
      <c r="I165" s="122"/>
    </row>
    <row r="166" spans="2:9" s="95" customFormat="1" hidden="1" x14ac:dyDescent="0.3">
      <c r="B166" s="122"/>
      <c r="C166" s="122"/>
      <c r="D166" s="122"/>
      <c r="E166" s="122"/>
      <c r="F166" s="122"/>
      <c r="G166" s="122"/>
      <c r="H166" s="122"/>
      <c r="I166" s="122"/>
    </row>
    <row r="167" spans="2:9" s="95" customFormat="1" hidden="1" x14ac:dyDescent="0.3">
      <c r="B167" s="122"/>
      <c r="C167" s="122"/>
      <c r="D167" s="122"/>
      <c r="E167" s="122"/>
      <c r="F167" s="122"/>
      <c r="G167" s="122"/>
      <c r="H167" s="122"/>
      <c r="I167" s="122"/>
    </row>
    <row r="168" spans="2:9" s="95" customFormat="1" hidden="1" x14ac:dyDescent="0.3">
      <c r="B168" s="122"/>
      <c r="C168" s="122"/>
      <c r="D168" s="122"/>
      <c r="E168" s="122"/>
      <c r="F168" s="122"/>
      <c r="G168" s="122"/>
      <c r="H168" s="122"/>
      <c r="I168" s="122"/>
    </row>
    <row r="169" spans="2:9" s="95" customFormat="1" hidden="1" x14ac:dyDescent="0.3">
      <c r="B169" s="122"/>
      <c r="C169" s="122"/>
      <c r="D169" s="122"/>
      <c r="E169" s="122"/>
      <c r="F169" s="122"/>
      <c r="G169" s="122"/>
      <c r="H169" s="122"/>
      <c r="I169" s="122"/>
    </row>
    <row r="170" spans="2:9" s="95" customFormat="1" hidden="1" x14ac:dyDescent="0.3">
      <c r="B170" s="122"/>
      <c r="C170" s="122"/>
      <c r="D170" s="122"/>
      <c r="E170" s="122"/>
      <c r="F170" s="122"/>
      <c r="G170" s="122"/>
      <c r="H170" s="122"/>
      <c r="I170" s="122"/>
    </row>
    <row r="171" spans="2:9" s="95" customFormat="1" hidden="1" x14ac:dyDescent="0.3">
      <c r="B171" s="122"/>
      <c r="C171" s="122"/>
      <c r="D171" s="122"/>
      <c r="E171" s="122"/>
      <c r="F171" s="122"/>
      <c r="G171" s="122"/>
      <c r="H171" s="122"/>
      <c r="I171" s="122"/>
    </row>
    <row r="172" spans="2:9" s="95" customFormat="1" hidden="1" x14ac:dyDescent="0.3"/>
    <row r="173" spans="2:9" s="95" customFormat="1" hidden="1" x14ac:dyDescent="0.3"/>
    <row r="174" spans="2:9" s="95" customFormat="1" hidden="1" x14ac:dyDescent="0.3"/>
    <row r="175" spans="2:9" s="95" customFormat="1" hidden="1" x14ac:dyDescent="0.3"/>
    <row r="176" spans="2:9" s="95" customFormat="1" hidden="1" x14ac:dyDescent="0.3"/>
  </sheetData>
  <sheetProtection insertRows="0" selectLockedCells="1"/>
  <mergeCells count="337">
    <mergeCell ref="B1:I1"/>
    <mergeCell ref="B2:I2"/>
    <mergeCell ref="B3:I3"/>
    <mergeCell ref="B9:I9"/>
    <mergeCell ref="B10:I10"/>
    <mergeCell ref="B16:I16"/>
    <mergeCell ref="B17:I17"/>
    <mergeCell ref="B23:I23"/>
    <mergeCell ref="B24:I24"/>
    <mergeCell ref="D13:E13"/>
    <mergeCell ref="F13:G13"/>
    <mergeCell ref="D6:E6"/>
    <mergeCell ref="D12:E12"/>
    <mergeCell ref="B4:I4"/>
    <mergeCell ref="F5:G5"/>
    <mergeCell ref="D5:E5"/>
    <mergeCell ref="F6:G6"/>
    <mergeCell ref="B6:C6"/>
    <mergeCell ref="B20:C20"/>
    <mergeCell ref="B13:C13"/>
    <mergeCell ref="B12:C12"/>
    <mergeCell ref="B19:C19"/>
    <mergeCell ref="F20:G20"/>
    <mergeCell ref="D20:E20"/>
    <mergeCell ref="G150:H150"/>
    <mergeCell ref="G151:H151"/>
    <mergeCell ref="G152:H152"/>
    <mergeCell ref="G153:H153"/>
    <mergeCell ref="E141:F141"/>
    <mergeCell ref="E146:F146"/>
    <mergeCell ref="E147:F147"/>
    <mergeCell ref="E148:F148"/>
    <mergeCell ref="E149:F149"/>
    <mergeCell ref="E150:F150"/>
    <mergeCell ref="E151:F151"/>
    <mergeCell ref="E152:F152"/>
    <mergeCell ref="E153:F153"/>
    <mergeCell ref="E157:F157"/>
    <mergeCell ref="C157:D157"/>
    <mergeCell ref="C132:D132"/>
    <mergeCell ref="C134:D134"/>
    <mergeCell ref="C136:D136"/>
    <mergeCell ref="C137:D137"/>
    <mergeCell ref="C139:D139"/>
    <mergeCell ref="C141:D141"/>
    <mergeCell ref="C146:D146"/>
    <mergeCell ref="C147:D147"/>
    <mergeCell ref="C148:D148"/>
    <mergeCell ref="C149:D149"/>
    <mergeCell ref="C150:D150"/>
    <mergeCell ref="C151:D151"/>
    <mergeCell ref="C152:D152"/>
    <mergeCell ref="C153:D153"/>
    <mergeCell ref="E132:F132"/>
    <mergeCell ref="E134:F134"/>
    <mergeCell ref="E136:F136"/>
    <mergeCell ref="E137:F137"/>
    <mergeCell ref="E139:F139"/>
    <mergeCell ref="C154:D154"/>
    <mergeCell ref="C155:D155"/>
    <mergeCell ref="C156:D156"/>
    <mergeCell ref="G133:H133"/>
    <mergeCell ref="G154:H154"/>
    <mergeCell ref="G155:H155"/>
    <mergeCell ref="G156:H156"/>
    <mergeCell ref="G120:H120"/>
    <mergeCell ref="G121:H121"/>
    <mergeCell ref="G122:H122"/>
    <mergeCell ref="G123:H123"/>
    <mergeCell ref="G124:H124"/>
    <mergeCell ref="G125:H125"/>
    <mergeCell ref="G126:H126"/>
    <mergeCell ref="G127:H127"/>
    <mergeCell ref="G128:H128"/>
    <mergeCell ref="G131:H131"/>
    <mergeCell ref="G132:H132"/>
    <mergeCell ref="G134:H134"/>
    <mergeCell ref="G136:H136"/>
    <mergeCell ref="G137:H137"/>
    <mergeCell ref="G139:H139"/>
    <mergeCell ref="G141:H141"/>
    <mergeCell ref="G146:H146"/>
    <mergeCell ref="G147:H147"/>
    <mergeCell ref="G148:H148"/>
    <mergeCell ref="G149:H149"/>
    <mergeCell ref="G108:H108"/>
    <mergeCell ref="G109:H109"/>
    <mergeCell ref="G110:H110"/>
    <mergeCell ref="G111:H111"/>
    <mergeCell ref="E32:F32"/>
    <mergeCell ref="G32:H32"/>
    <mergeCell ref="G129:H129"/>
    <mergeCell ref="G130:H130"/>
    <mergeCell ref="G116:H116"/>
    <mergeCell ref="G117:H117"/>
    <mergeCell ref="G118:H118"/>
    <mergeCell ref="G119:H119"/>
    <mergeCell ref="G90:H90"/>
    <mergeCell ref="G93:H93"/>
    <mergeCell ref="G115:H115"/>
    <mergeCell ref="G74:H74"/>
    <mergeCell ref="G75:H75"/>
    <mergeCell ref="G76:H76"/>
    <mergeCell ref="G77:H77"/>
    <mergeCell ref="G78:H78"/>
    <mergeCell ref="G79:H79"/>
    <mergeCell ref="G80:H80"/>
    <mergeCell ref="G81:H81"/>
    <mergeCell ref="G114:H114"/>
    <mergeCell ref="G94:H94"/>
    <mergeCell ref="G96:H96"/>
    <mergeCell ref="G101:H101"/>
    <mergeCell ref="G103:H103"/>
    <mergeCell ref="G107:H107"/>
    <mergeCell ref="G61:H61"/>
    <mergeCell ref="G62:H62"/>
    <mergeCell ref="G63:H63"/>
    <mergeCell ref="G64:H64"/>
    <mergeCell ref="G66:H66"/>
    <mergeCell ref="G67:H67"/>
    <mergeCell ref="G68:H68"/>
    <mergeCell ref="G69:H69"/>
    <mergeCell ref="G72:H72"/>
    <mergeCell ref="G82:H82"/>
    <mergeCell ref="G102:H102"/>
    <mergeCell ref="G104:H104"/>
    <mergeCell ref="G105:H105"/>
    <mergeCell ref="G106:H106"/>
    <mergeCell ref="G112:H112"/>
    <mergeCell ref="G83:H83"/>
    <mergeCell ref="G84:H84"/>
    <mergeCell ref="G86:H86"/>
    <mergeCell ref="G87:H87"/>
    <mergeCell ref="G88:H88"/>
    <mergeCell ref="G89:H89"/>
    <mergeCell ref="G113:H113"/>
    <mergeCell ref="C55:D55"/>
    <mergeCell ref="C56:D56"/>
    <mergeCell ref="C57:D57"/>
    <mergeCell ref="G55:H55"/>
    <mergeCell ref="G56:H56"/>
    <mergeCell ref="G57:H57"/>
    <mergeCell ref="G58:H58"/>
    <mergeCell ref="G59:H59"/>
    <mergeCell ref="G60:H60"/>
    <mergeCell ref="E55:F55"/>
    <mergeCell ref="E56:F56"/>
    <mergeCell ref="E57:F57"/>
    <mergeCell ref="E58:F58"/>
    <mergeCell ref="E59:F59"/>
    <mergeCell ref="E60:F60"/>
    <mergeCell ref="E84:F84"/>
    <mergeCell ref="E121:F121"/>
    <mergeCell ref="E133:F133"/>
    <mergeCell ref="E154:F154"/>
    <mergeCell ref="E155:F155"/>
    <mergeCell ref="E156:F156"/>
    <mergeCell ref="E122:F122"/>
    <mergeCell ref="E123:F123"/>
    <mergeCell ref="E124:F124"/>
    <mergeCell ref="E125:F125"/>
    <mergeCell ref="E126:F126"/>
    <mergeCell ref="E127:F127"/>
    <mergeCell ref="E128:F128"/>
    <mergeCell ref="E129:F129"/>
    <mergeCell ref="E130:F130"/>
    <mergeCell ref="E131:F131"/>
    <mergeCell ref="F19:G19"/>
    <mergeCell ref="D19:E19"/>
    <mergeCell ref="E31:F31"/>
    <mergeCell ref="C54:D54"/>
    <mergeCell ref="E49:F49"/>
    <mergeCell ref="E50:F50"/>
    <mergeCell ref="E51:F51"/>
    <mergeCell ref="E52:F52"/>
    <mergeCell ref="E53:F53"/>
    <mergeCell ref="E54:F54"/>
    <mergeCell ref="B37:K37"/>
    <mergeCell ref="B38:K38"/>
    <mergeCell ref="B46:L46"/>
    <mergeCell ref="B47:L47"/>
    <mergeCell ref="B33:K33"/>
    <mergeCell ref="D26:E26"/>
    <mergeCell ref="C31:D31"/>
    <mergeCell ref="B11:I11"/>
    <mergeCell ref="B18:I18"/>
    <mergeCell ref="B25:I25"/>
    <mergeCell ref="C124:D124"/>
    <mergeCell ref="C125:D125"/>
    <mergeCell ref="C126:D126"/>
    <mergeCell ref="C127:D127"/>
    <mergeCell ref="C86:D86"/>
    <mergeCell ref="C87:D87"/>
    <mergeCell ref="C80:D80"/>
    <mergeCell ref="C60:D60"/>
    <mergeCell ref="C82:D82"/>
    <mergeCell ref="C102:D102"/>
    <mergeCell ref="C94:D94"/>
    <mergeCell ref="C96:D96"/>
    <mergeCell ref="C101:D101"/>
    <mergeCell ref="C103:D103"/>
    <mergeCell ref="C107:D107"/>
    <mergeCell ref="C108:D108"/>
    <mergeCell ref="C104:D104"/>
    <mergeCell ref="C105:D105"/>
    <mergeCell ref="C106:D106"/>
    <mergeCell ref="B39:K39"/>
    <mergeCell ref="F12:G12"/>
    <mergeCell ref="C121:D121"/>
    <mergeCell ref="C122:D122"/>
    <mergeCell ref="C123:D123"/>
    <mergeCell ref="C128:D128"/>
    <mergeCell ref="C129:D129"/>
    <mergeCell ref="C72:D72"/>
    <mergeCell ref="C83:D83"/>
    <mergeCell ref="C84:D84"/>
    <mergeCell ref="C32:D32"/>
    <mergeCell ref="C52:D52"/>
    <mergeCell ref="C53:D53"/>
    <mergeCell ref="C49:D49"/>
    <mergeCell ref="B34:K34"/>
    <mergeCell ref="C50:D50"/>
    <mergeCell ref="C51:D51"/>
    <mergeCell ref="C61:D61"/>
    <mergeCell ref="C62:D62"/>
    <mergeCell ref="C59:D59"/>
    <mergeCell ref="E43:F43"/>
    <mergeCell ref="C43:D43"/>
    <mergeCell ref="B48:L48"/>
    <mergeCell ref="C74:D74"/>
    <mergeCell ref="C75:D75"/>
    <mergeCell ref="C76:D76"/>
    <mergeCell ref="B5:C5"/>
    <mergeCell ref="C133:D133"/>
    <mergeCell ref="E61:F61"/>
    <mergeCell ref="E62:F62"/>
    <mergeCell ref="E63:F63"/>
    <mergeCell ref="E64:F64"/>
    <mergeCell ref="E66:F66"/>
    <mergeCell ref="E67:F67"/>
    <mergeCell ref="E68:F68"/>
    <mergeCell ref="E74:F74"/>
    <mergeCell ref="E75:F75"/>
    <mergeCell ref="E78:F78"/>
    <mergeCell ref="C119:D119"/>
    <mergeCell ref="C120:D120"/>
    <mergeCell ref="E93:F93"/>
    <mergeCell ref="E94:F94"/>
    <mergeCell ref="E96:F96"/>
    <mergeCell ref="E101:F101"/>
    <mergeCell ref="C58:D58"/>
    <mergeCell ref="C130:D130"/>
    <mergeCell ref="C110:D110"/>
    <mergeCell ref="C111:D111"/>
    <mergeCell ref="C112:D112"/>
    <mergeCell ref="C113:D113"/>
    <mergeCell ref="E86:F86"/>
    <mergeCell ref="E87:F87"/>
    <mergeCell ref="E79:F79"/>
    <mergeCell ref="E80:F80"/>
    <mergeCell ref="C88:D88"/>
    <mergeCell ref="D27:E27"/>
    <mergeCell ref="F26:G26"/>
    <mergeCell ref="F27:G27"/>
    <mergeCell ref="G41:H41"/>
    <mergeCell ref="G31:H31"/>
    <mergeCell ref="B30:I30"/>
    <mergeCell ref="B26:C26"/>
    <mergeCell ref="B27:C27"/>
    <mergeCell ref="E88:F88"/>
    <mergeCell ref="E89:F89"/>
    <mergeCell ref="G49:H49"/>
    <mergeCell ref="G50:H50"/>
    <mergeCell ref="G51:H51"/>
    <mergeCell ref="G52:H52"/>
    <mergeCell ref="G53:H53"/>
    <mergeCell ref="G54:H54"/>
    <mergeCell ref="C93:D93"/>
    <mergeCell ref="E90:F90"/>
    <mergeCell ref="C77:D77"/>
    <mergeCell ref="C63:D63"/>
    <mergeCell ref="C64:D64"/>
    <mergeCell ref="C66:D66"/>
    <mergeCell ref="C67:D67"/>
    <mergeCell ref="C68:D68"/>
    <mergeCell ref="C69:D69"/>
    <mergeCell ref="C81:D81"/>
    <mergeCell ref="E81:F81"/>
    <mergeCell ref="E69:F69"/>
    <mergeCell ref="E72:F72"/>
    <mergeCell ref="E76:F76"/>
    <mergeCell ref="E77:F77"/>
    <mergeCell ref="C78:D78"/>
    <mergeCell ref="C79:D79"/>
    <mergeCell ref="E107:F107"/>
    <mergeCell ref="E113:F113"/>
    <mergeCell ref="E114:F114"/>
    <mergeCell ref="E115:F115"/>
    <mergeCell ref="E116:F116"/>
    <mergeCell ref="E117:F117"/>
    <mergeCell ref="C109:D109"/>
    <mergeCell ref="E102:F102"/>
    <mergeCell ref="E104:F104"/>
    <mergeCell ref="E105:F105"/>
    <mergeCell ref="E106:F106"/>
    <mergeCell ref="E103:F103"/>
    <mergeCell ref="C117:D117"/>
    <mergeCell ref="C116:D116"/>
    <mergeCell ref="E110:F110"/>
    <mergeCell ref="E111:F111"/>
    <mergeCell ref="E112:F112"/>
    <mergeCell ref="C114:D114"/>
    <mergeCell ref="C115:D115"/>
    <mergeCell ref="C131:D131"/>
    <mergeCell ref="E118:F118"/>
    <mergeCell ref="E119:F119"/>
    <mergeCell ref="E120:F120"/>
    <mergeCell ref="E82:F82"/>
    <mergeCell ref="E83:F83"/>
    <mergeCell ref="B35:K35"/>
    <mergeCell ref="G43:H43"/>
    <mergeCell ref="C44:D44"/>
    <mergeCell ref="E44:F44"/>
    <mergeCell ref="G44:H44"/>
    <mergeCell ref="E42:F42"/>
    <mergeCell ref="G42:H42"/>
    <mergeCell ref="C42:D42"/>
    <mergeCell ref="C40:D40"/>
    <mergeCell ref="E40:F40"/>
    <mergeCell ref="G40:H40"/>
    <mergeCell ref="C41:D41"/>
    <mergeCell ref="E41:F41"/>
    <mergeCell ref="C118:D118"/>
    <mergeCell ref="E108:F108"/>
    <mergeCell ref="E109:F109"/>
    <mergeCell ref="C89:D89"/>
    <mergeCell ref="C90:D90"/>
  </mergeCells>
  <phoneticPr fontId="20" type="noConversion"/>
  <conditionalFormatting sqref="I6 C7 E7 G7 I13 C14 E14 G14 I20 C21 E21 G21 I27 C28 E28 G28 B32:I32 B41:K44 B50:L156">
    <cfRule type="containsBlanks" dxfId="7" priority="1">
      <formula>LEN(TRIM(B6))=0</formula>
    </cfRule>
  </conditionalFormatting>
  <dataValidations count="8">
    <dataValidation type="list" allowBlank="1" showInputMessage="1" showErrorMessage="1" sqref="C7 E7 C21" xr:uid="{23474251-566E-4314-BDC7-1D7F8153596D}">
      <formula1>"a,b,c,d,e"</formula1>
    </dataValidation>
    <dataValidation type="list" allowBlank="1" showInputMessage="1" showErrorMessage="1" sqref="G7 G14 G21 G28" xr:uid="{ECDAFEA0-4E97-421D-B8B1-E2DAE7B978B1}">
      <formula1>"a,b,c"</formula1>
    </dataValidation>
    <dataValidation type="list" allowBlank="1" showInputMessage="1" showErrorMessage="1" sqref="C14" xr:uid="{62AC356A-1870-4813-80CC-74F2BFBA868C}">
      <formula1>"a,b"</formula1>
    </dataValidation>
    <dataValidation type="list" allowBlank="1" showInputMessage="1" showErrorMessage="1" sqref="E14 C28" xr:uid="{6FBE2214-0953-44D7-B0D0-5215FE4D4F8C}">
      <formula1>"a,b,c,d,e,f,g"</formula1>
    </dataValidation>
    <dataValidation type="list" allowBlank="1" showInputMessage="1" showErrorMessage="1" sqref="E21" xr:uid="{6782242A-903C-4E77-A781-83181DA0CBAA}">
      <formula1>"a,b,c,d,e,f"</formula1>
    </dataValidation>
    <dataValidation type="list" allowBlank="1" showInputMessage="1" showErrorMessage="1" sqref="E28" xr:uid="{B75CE5D4-1D7D-4927-A2AA-DFF38E970C55}">
      <formula1>"a,b,c,d"</formula1>
    </dataValidation>
    <dataValidation type="list" allowBlank="1" showInputMessage="1" showErrorMessage="1" sqref="B50:B156" xr:uid="{4999A317-E583-42D5-95A8-58CC301792B6}">
      <formula1>"Iluminación,Equipo médico,Equipo informático,Equipo industrial,Electrodoméstico,Cargas eléctricas diversas,Otro"</formula1>
    </dataValidation>
    <dataValidation type="decimal" allowBlank="1" showInputMessage="1" showErrorMessage="1" error="Ingrese solo números" sqref="B32:I32 B41:H44 J41:K44 E50:K156" xr:uid="{353A248A-3524-49A0-AAA0-B1B79352743E}">
      <formula1>0</formula1>
      <formula2>1000000000000</formula2>
    </dataValidation>
  </dataValidations>
  <pageMargins left="0.7" right="0.7" top="0.75" bottom="0.75" header="0.3" footer="0.3"/>
  <pageSetup paperSize="9" scale="49" fitToHeight="0" orientation="portrait" r:id="rId1"/>
  <headerFooter>
    <oddHeader>&amp;C&amp;P</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187A2-DD3B-43A6-A739-FBFA85708200}">
  <sheetPr codeName="Sheet6">
    <pageSetUpPr fitToPage="1"/>
  </sheetPr>
  <dimension ref="A1:R34"/>
  <sheetViews>
    <sheetView zoomScaleNormal="100" workbookViewId="0">
      <selection activeCell="H6" sqref="H6:I6"/>
    </sheetView>
  </sheetViews>
  <sheetFormatPr baseColWidth="10" defaultColWidth="0" defaultRowHeight="14.4" zeroHeight="1" x14ac:dyDescent="0.3"/>
  <cols>
    <col min="1" max="1" width="2.6640625" customWidth="1"/>
    <col min="2" max="2" width="25.109375" customWidth="1"/>
    <col min="3" max="3" width="6.33203125" customWidth="1"/>
    <col min="4" max="4" width="21.109375" customWidth="1"/>
    <col min="5" max="5" width="6.33203125" customWidth="1"/>
    <col min="6" max="6" width="16.109375" customWidth="1"/>
    <col min="7" max="7" width="6.33203125" customWidth="1"/>
    <col min="8" max="8" width="13.88671875" customWidth="1"/>
    <col min="9" max="9" width="19" customWidth="1"/>
    <col min="10" max="10" width="20.44140625" customWidth="1"/>
    <col min="11" max="11" width="2.6640625" customWidth="1"/>
    <col min="12" max="12" width="14" hidden="1" customWidth="1"/>
    <col min="13" max="13" width="17.33203125" hidden="1" customWidth="1"/>
    <col min="14" max="18" width="0" hidden="1" customWidth="1"/>
    <col min="19" max="16384" width="8.6640625" hidden="1"/>
  </cols>
  <sheetData>
    <row r="1" spans="2:15" s="95" customFormat="1" ht="18" x14ac:dyDescent="0.35">
      <c r="B1" s="314" t="s">
        <v>173</v>
      </c>
      <c r="C1" s="315"/>
      <c r="D1" s="315"/>
      <c r="E1" s="315"/>
      <c r="F1" s="315"/>
      <c r="G1" s="315"/>
      <c r="H1" s="315"/>
      <c r="I1" s="315"/>
      <c r="J1" s="316"/>
    </row>
    <row r="2" spans="2:15" s="95" customFormat="1" x14ac:dyDescent="0.3">
      <c r="B2" s="345" t="s">
        <v>356</v>
      </c>
      <c r="C2" s="346"/>
      <c r="D2" s="346"/>
      <c r="E2" s="346"/>
      <c r="F2" s="346"/>
      <c r="G2" s="346"/>
      <c r="H2" s="346"/>
      <c r="I2" s="346"/>
      <c r="J2" s="347"/>
    </row>
    <row r="3" spans="2:15" s="95" customFormat="1" x14ac:dyDescent="0.3">
      <c r="B3" s="329" t="s">
        <v>160</v>
      </c>
      <c r="C3" s="330"/>
      <c r="D3" s="330"/>
      <c r="E3" s="330"/>
      <c r="F3" s="330"/>
      <c r="G3" s="330"/>
      <c r="H3" s="330"/>
      <c r="I3" s="330"/>
      <c r="J3" s="331"/>
    </row>
    <row r="4" spans="2:15" s="95" customFormat="1" ht="14.85" customHeight="1" x14ac:dyDescent="0.3">
      <c r="B4" s="376" t="s">
        <v>189</v>
      </c>
      <c r="C4" s="376"/>
      <c r="D4" s="376"/>
      <c r="E4" s="376"/>
      <c r="F4" s="376"/>
      <c r="G4" s="376"/>
      <c r="H4" s="376"/>
      <c r="I4" s="376"/>
      <c r="J4" s="376"/>
      <c r="K4" s="116"/>
      <c r="L4" s="116"/>
      <c r="M4" s="116"/>
      <c r="N4" s="116"/>
      <c r="O4" s="116"/>
    </row>
    <row r="5" spans="2:15" s="95" customFormat="1" ht="32.25" customHeight="1" x14ac:dyDescent="0.3">
      <c r="B5" s="273" t="s">
        <v>0</v>
      </c>
      <c r="C5" s="273"/>
      <c r="D5" s="273" t="s">
        <v>5</v>
      </c>
      <c r="E5" s="273"/>
      <c r="F5" s="273" t="s">
        <v>1</v>
      </c>
      <c r="G5" s="273"/>
      <c r="H5" s="273" t="s">
        <v>2</v>
      </c>
      <c r="I5" s="273"/>
      <c r="J5" s="4" t="s">
        <v>124</v>
      </c>
    </row>
    <row r="6" spans="2:15" s="95" customFormat="1" ht="150.75" customHeight="1" x14ac:dyDescent="0.3">
      <c r="B6" s="324" t="s">
        <v>165</v>
      </c>
      <c r="C6" s="324"/>
      <c r="D6" s="326" t="s">
        <v>7</v>
      </c>
      <c r="E6" s="327"/>
      <c r="F6" s="326" t="s">
        <v>448</v>
      </c>
      <c r="G6" s="326"/>
      <c r="H6" s="324" t="s">
        <v>504</v>
      </c>
      <c r="I6" s="324"/>
      <c r="J6" s="151"/>
    </row>
    <row r="7" spans="2:15" s="95" customFormat="1" x14ac:dyDescent="0.3">
      <c r="B7" s="3" t="s">
        <v>3</v>
      </c>
      <c r="C7" s="142"/>
      <c r="D7" s="3" t="s">
        <v>3</v>
      </c>
      <c r="E7" s="142" t="str">
        <f>IF(C7="e", "NA", "")</f>
        <v/>
      </c>
      <c r="F7" s="3" t="s">
        <v>3</v>
      </c>
      <c r="G7" s="142" t="str">
        <f>IF(C7="e", "NA", "")</f>
        <v/>
      </c>
      <c r="H7" s="121"/>
      <c r="L7" s="94"/>
      <c r="N7" s="94"/>
      <c r="O7" s="94"/>
    </row>
    <row r="8" spans="2:15" s="95" customFormat="1" x14ac:dyDescent="0.3"/>
    <row r="9" spans="2:15" s="95" customFormat="1" x14ac:dyDescent="0.3">
      <c r="B9" s="345" t="s">
        <v>357</v>
      </c>
      <c r="C9" s="346"/>
      <c r="D9" s="346"/>
      <c r="E9" s="346"/>
      <c r="F9" s="346"/>
      <c r="G9" s="346"/>
      <c r="H9" s="346"/>
      <c r="I9" s="346"/>
      <c r="J9" s="347"/>
    </row>
    <row r="10" spans="2:15" s="95" customFormat="1" x14ac:dyDescent="0.3">
      <c r="B10" s="329" t="s">
        <v>161</v>
      </c>
      <c r="C10" s="330"/>
      <c r="D10" s="330"/>
      <c r="E10" s="330"/>
      <c r="F10" s="330"/>
      <c r="G10" s="330"/>
      <c r="H10" s="330"/>
      <c r="I10" s="330"/>
      <c r="J10" s="331"/>
    </row>
    <row r="11" spans="2:15" s="95" customFormat="1" ht="14.85" customHeight="1" x14ac:dyDescent="0.3">
      <c r="B11" s="288" t="s">
        <v>40</v>
      </c>
      <c r="C11" s="288"/>
      <c r="D11" s="288"/>
      <c r="E11" s="288"/>
      <c r="F11" s="288"/>
      <c r="G11" s="288"/>
      <c r="H11" s="288"/>
      <c r="I11" s="288"/>
      <c r="J11" s="288"/>
    </row>
    <row r="12" spans="2:15" s="95" customFormat="1" ht="29.85" customHeight="1" x14ac:dyDescent="0.3">
      <c r="B12" s="4" t="s">
        <v>199</v>
      </c>
      <c r="C12" s="273" t="s">
        <v>243</v>
      </c>
      <c r="D12" s="273"/>
      <c r="E12" s="273" t="s">
        <v>244</v>
      </c>
      <c r="F12" s="273"/>
      <c r="G12" s="273" t="s">
        <v>45</v>
      </c>
      <c r="H12" s="273"/>
      <c r="I12" s="4" t="s">
        <v>46</v>
      </c>
      <c r="J12" s="4" t="s">
        <v>47</v>
      </c>
      <c r="K12" s="117"/>
    </row>
    <row r="13" spans="2:15" s="95" customFormat="1" x14ac:dyDescent="0.3">
      <c r="B13" s="143"/>
      <c r="C13" s="372"/>
      <c r="D13" s="372"/>
      <c r="E13" s="262"/>
      <c r="F13" s="262"/>
      <c r="G13" s="286"/>
      <c r="H13" s="286"/>
      <c r="I13" s="165"/>
      <c r="J13" s="165"/>
    </row>
    <row r="14" spans="2:15" s="95" customFormat="1" x14ac:dyDescent="0.3">
      <c r="B14" s="143"/>
      <c r="C14" s="372"/>
      <c r="D14" s="372"/>
      <c r="E14" s="262"/>
      <c r="F14" s="262"/>
      <c r="G14" s="286"/>
      <c r="H14" s="286"/>
      <c r="I14" s="165"/>
      <c r="J14" s="165"/>
    </row>
    <row r="15" spans="2:15" s="95" customFormat="1" x14ac:dyDescent="0.3">
      <c r="B15" s="143"/>
      <c r="C15" s="372"/>
      <c r="D15" s="372"/>
      <c r="E15" s="262"/>
      <c r="F15" s="262"/>
      <c r="G15" s="286"/>
      <c r="H15" s="286"/>
      <c r="I15" s="165"/>
      <c r="J15" s="165"/>
    </row>
    <row r="16" spans="2:15" s="95" customFormat="1" x14ac:dyDescent="0.3">
      <c r="B16" s="143"/>
      <c r="C16" s="372"/>
      <c r="D16" s="372"/>
      <c r="E16" s="262"/>
      <c r="F16" s="262"/>
      <c r="G16" s="286"/>
      <c r="H16" s="286"/>
      <c r="I16" s="165"/>
      <c r="J16" s="165"/>
    </row>
    <row r="17" spans="2:10" s="95" customFormat="1" x14ac:dyDescent="0.3">
      <c r="B17" s="149"/>
      <c r="C17" s="372"/>
      <c r="D17" s="372"/>
      <c r="E17" s="262"/>
      <c r="F17" s="262"/>
      <c r="G17" s="286"/>
      <c r="H17" s="286"/>
      <c r="I17" s="165"/>
      <c r="J17" s="165"/>
    </row>
    <row r="18" spans="2:10" s="95" customFormat="1" x14ac:dyDescent="0.3">
      <c r="B18" s="149"/>
      <c r="C18" s="372"/>
      <c r="D18" s="372"/>
      <c r="E18" s="262"/>
      <c r="F18" s="262"/>
      <c r="G18" s="286"/>
      <c r="H18" s="286"/>
      <c r="I18" s="165"/>
      <c r="J18" s="165"/>
    </row>
    <row r="19" spans="2:10" s="95" customFormat="1" x14ac:dyDescent="0.3"/>
    <row r="20" spans="2:10" s="95" customFormat="1" x14ac:dyDescent="0.3">
      <c r="B20" s="345" t="s">
        <v>357</v>
      </c>
      <c r="C20" s="346"/>
      <c r="D20" s="346"/>
      <c r="E20" s="346"/>
      <c r="F20" s="346"/>
      <c r="G20" s="346"/>
      <c r="H20" s="346"/>
      <c r="I20" s="346"/>
      <c r="J20" s="347"/>
    </row>
    <row r="21" spans="2:10" s="95" customFormat="1" x14ac:dyDescent="0.3">
      <c r="B21" s="329" t="s">
        <v>162</v>
      </c>
      <c r="C21" s="330"/>
      <c r="D21" s="330"/>
      <c r="E21" s="330"/>
      <c r="F21" s="330"/>
      <c r="G21" s="330"/>
      <c r="H21" s="330"/>
      <c r="I21" s="330"/>
      <c r="J21" s="331"/>
    </row>
    <row r="22" spans="2:10" s="95" customFormat="1" x14ac:dyDescent="0.3">
      <c r="B22" s="288" t="s">
        <v>20</v>
      </c>
      <c r="C22" s="288"/>
      <c r="D22" s="288"/>
      <c r="E22" s="288"/>
      <c r="F22" s="288"/>
      <c r="G22" s="288"/>
      <c r="H22" s="288"/>
      <c r="I22" s="288"/>
      <c r="J22" s="288"/>
    </row>
    <row r="23" spans="2:10" s="95" customFormat="1" ht="74.25" customHeight="1" x14ac:dyDescent="0.3">
      <c r="B23" s="276" t="s">
        <v>159</v>
      </c>
      <c r="C23" s="332"/>
      <c r="D23" s="277"/>
      <c r="E23" s="273" t="s">
        <v>466</v>
      </c>
      <c r="F23" s="273"/>
      <c r="G23" s="273" t="s">
        <v>48</v>
      </c>
      <c r="H23" s="273"/>
      <c r="I23" s="4" t="s">
        <v>21</v>
      </c>
      <c r="J23" s="4" t="s">
        <v>459</v>
      </c>
    </row>
    <row r="24" spans="2:10" s="95" customFormat="1" x14ac:dyDescent="0.3">
      <c r="B24" s="86" t="s">
        <v>226</v>
      </c>
      <c r="C24" s="352"/>
      <c r="D24" s="353"/>
      <c r="E24" s="377"/>
      <c r="F24" s="378"/>
      <c r="G24" s="352"/>
      <c r="H24" s="353"/>
      <c r="I24" s="207"/>
      <c r="J24" s="207"/>
    </row>
    <row r="25" spans="2:10" s="95" customFormat="1" ht="14.85" customHeight="1" x14ac:dyDescent="0.3">
      <c r="B25" s="85" t="s">
        <v>227</v>
      </c>
      <c r="C25" s="352"/>
      <c r="D25" s="353"/>
      <c r="E25" s="306"/>
      <c r="F25" s="308"/>
      <c r="G25" s="352"/>
      <c r="H25" s="353"/>
      <c r="I25" s="143"/>
      <c r="J25" s="143"/>
    </row>
    <row r="26" spans="2:10" s="95" customFormat="1" x14ac:dyDescent="0.3"/>
    <row r="27" spans="2:10" s="95" customFormat="1" x14ac:dyDescent="0.3">
      <c r="B27" s="345" t="s">
        <v>358</v>
      </c>
      <c r="C27" s="346"/>
      <c r="D27" s="346"/>
      <c r="E27" s="346"/>
      <c r="F27" s="346"/>
      <c r="G27" s="346"/>
      <c r="H27" s="346"/>
      <c r="I27" s="346"/>
      <c r="J27" s="347"/>
    </row>
    <row r="28" spans="2:10" s="95" customFormat="1" x14ac:dyDescent="0.3">
      <c r="B28" s="329" t="s">
        <v>164</v>
      </c>
      <c r="C28" s="330"/>
      <c r="D28" s="330"/>
      <c r="E28" s="330"/>
      <c r="F28" s="330"/>
      <c r="G28" s="330"/>
      <c r="H28" s="330"/>
      <c r="I28" s="330"/>
      <c r="J28" s="331"/>
    </row>
    <row r="29" spans="2:10" s="95" customFormat="1" ht="14.85" customHeight="1" x14ac:dyDescent="0.3">
      <c r="B29" s="278" t="s">
        <v>49</v>
      </c>
      <c r="C29" s="335"/>
      <c r="D29" s="335"/>
      <c r="E29" s="335"/>
      <c r="F29" s="335"/>
      <c r="G29" s="335"/>
      <c r="H29" s="335"/>
      <c r="I29" s="335"/>
      <c r="J29" s="279"/>
    </row>
    <row r="30" spans="2:10" s="95" customFormat="1" ht="60.75" customHeight="1" x14ac:dyDescent="0.3">
      <c r="B30" s="6" t="s">
        <v>163</v>
      </c>
      <c r="C30" s="282" t="s">
        <v>50</v>
      </c>
      <c r="D30" s="282"/>
      <c r="E30" s="273" t="s">
        <v>243</v>
      </c>
      <c r="F30" s="273"/>
      <c r="G30" s="273" t="s">
        <v>244</v>
      </c>
      <c r="H30" s="273"/>
      <c r="I30" s="4" t="s">
        <v>166</v>
      </c>
      <c r="J30" s="4" t="s">
        <v>417</v>
      </c>
    </row>
    <row r="31" spans="2:10" s="95" customFormat="1" x14ac:dyDescent="0.3">
      <c r="B31" s="143"/>
      <c r="C31" s="310"/>
      <c r="D31" s="312"/>
      <c r="E31" s="306"/>
      <c r="F31" s="308"/>
      <c r="G31" s="306"/>
      <c r="H31" s="308"/>
      <c r="I31" s="143"/>
      <c r="J31" s="373"/>
    </row>
    <row r="32" spans="2:10" s="95" customFormat="1" x14ac:dyDescent="0.3">
      <c r="B32" s="143"/>
      <c r="C32" s="310"/>
      <c r="D32" s="312"/>
      <c r="E32" s="306"/>
      <c r="F32" s="308"/>
      <c r="G32" s="306"/>
      <c r="H32" s="308"/>
      <c r="I32" s="143"/>
      <c r="J32" s="374"/>
    </row>
    <row r="33" spans="2:11" s="95" customFormat="1" x14ac:dyDescent="0.3">
      <c r="B33" s="143"/>
      <c r="C33" s="310"/>
      <c r="D33" s="312"/>
      <c r="E33" s="306"/>
      <c r="F33" s="308"/>
      <c r="G33" s="306"/>
      <c r="H33" s="308"/>
      <c r="I33" s="143"/>
      <c r="J33" s="375"/>
    </row>
    <row r="34" spans="2:11" x14ac:dyDescent="0.3">
      <c r="B34" s="95"/>
      <c r="C34" s="95"/>
      <c r="D34" s="95"/>
      <c r="E34" s="95"/>
      <c r="F34" s="95"/>
      <c r="G34" s="95"/>
      <c r="H34" s="95"/>
      <c r="I34" s="95"/>
      <c r="J34" s="95"/>
      <c r="K34" s="95"/>
    </row>
  </sheetData>
  <sheetProtection selectLockedCells="1"/>
  <mergeCells count="64">
    <mergeCell ref="G23:H23"/>
    <mergeCell ref="G25:H25"/>
    <mergeCell ref="C24:D24"/>
    <mergeCell ref="C25:D25"/>
    <mergeCell ref="E24:F24"/>
    <mergeCell ref="G24:H24"/>
    <mergeCell ref="B1:J1"/>
    <mergeCell ref="B2:J2"/>
    <mergeCell ref="B3:J3"/>
    <mergeCell ref="B6:C6"/>
    <mergeCell ref="C18:D18"/>
    <mergeCell ref="E18:F18"/>
    <mergeCell ref="G18:H18"/>
    <mergeCell ref="B4:J4"/>
    <mergeCell ref="B11:J11"/>
    <mergeCell ref="G12:H12"/>
    <mergeCell ref="C12:D12"/>
    <mergeCell ref="E12:F12"/>
    <mergeCell ref="C13:D13"/>
    <mergeCell ref="E13:F13"/>
    <mergeCell ref="G13:H13"/>
    <mergeCell ref="D5:E5"/>
    <mergeCell ref="B29:J29"/>
    <mergeCell ref="G31:H31"/>
    <mergeCell ref="C32:D32"/>
    <mergeCell ref="E32:F32"/>
    <mergeCell ref="G32:H32"/>
    <mergeCell ref="E30:F30"/>
    <mergeCell ref="J31:J33"/>
    <mergeCell ref="C33:D33"/>
    <mergeCell ref="E33:F33"/>
    <mergeCell ref="G30:H30"/>
    <mergeCell ref="C31:D31"/>
    <mergeCell ref="E31:F31"/>
    <mergeCell ref="G33:H33"/>
    <mergeCell ref="C30:D30"/>
    <mergeCell ref="B28:J28"/>
    <mergeCell ref="E14:F14"/>
    <mergeCell ref="G14:H14"/>
    <mergeCell ref="C15:D15"/>
    <mergeCell ref="B23:D23"/>
    <mergeCell ref="G15:H15"/>
    <mergeCell ref="C14:D14"/>
    <mergeCell ref="E15:F15"/>
    <mergeCell ref="C16:D16"/>
    <mergeCell ref="E16:F16"/>
    <mergeCell ref="B20:J20"/>
    <mergeCell ref="B21:J21"/>
    <mergeCell ref="B27:J27"/>
    <mergeCell ref="E23:F23"/>
    <mergeCell ref="B22:J22"/>
    <mergeCell ref="E25:F25"/>
    <mergeCell ref="F5:G5"/>
    <mergeCell ref="D6:E6"/>
    <mergeCell ref="F6:G6"/>
    <mergeCell ref="B5:C5"/>
    <mergeCell ref="C17:D17"/>
    <mergeCell ref="E17:F17"/>
    <mergeCell ref="G17:H17"/>
    <mergeCell ref="H5:I5"/>
    <mergeCell ref="H6:I6"/>
    <mergeCell ref="G16:H16"/>
    <mergeCell ref="B9:J9"/>
    <mergeCell ref="B10:J10"/>
  </mergeCells>
  <conditionalFormatting sqref="J6 C7 E7 G7 B13:J18 B24:J25 B31:J33">
    <cfRule type="containsBlanks" dxfId="6" priority="1">
      <formula>LEN(TRIM(B6))=0</formula>
    </cfRule>
  </conditionalFormatting>
  <dataValidations count="6">
    <dataValidation type="list" allowBlank="1" showInputMessage="1" showErrorMessage="1" sqref="C7 E7" xr:uid="{C68AC2F0-7864-497A-8F34-B3DDD5272D92}">
      <formula1>"a,b,c,d,e"</formula1>
    </dataValidation>
    <dataValidation type="list" allowBlank="1" showInputMessage="1" showErrorMessage="1" sqref="G7" xr:uid="{6CD6DD52-75DC-40CB-B0EE-165C567221EB}">
      <formula1>"a,b,c"</formula1>
    </dataValidation>
    <dataValidation type="list" allowBlank="1" showInputMessage="1" showErrorMessage="1" sqref="G13:J18 G24:H25 J31:J33" xr:uid="{2A937F09-C237-4DE7-A811-F0E5E95F8DB7}">
      <formula1>"Sí,No"</formula1>
    </dataValidation>
    <dataValidation type="list" allowBlank="1" showInputMessage="1" showErrorMessage="1" sqref="C24:D25" xr:uid="{B02E68A0-85D6-405E-92C8-6F295DEA32E2}">
      <formula1>"Mensual,Bimestral,Trimestral,Semestral,Anual,Bianual"</formula1>
    </dataValidation>
    <dataValidation type="list" allowBlank="1" showInputMessage="1" showErrorMessage="1" sqref="I31:I33" xr:uid="{9B8149BD-BBAE-4D60-BE3F-6D7B18132169}">
      <formula1>"Reemplazo,Eliminación,Ninguno"</formula1>
    </dataValidation>
    <dataValidation type="decimal" allowBlank="1" showInputMessage="1" showErrorMessage="1" error="Ingrese solo números" sqref="C13:D18 E24:F25 E31:F33" xr:uid="{8C0F836A-45F5-46FF-B94D-40480885B49D}">
      <formula1>0</formula1>
      <formula2>1000000000</formula2>
    </dataValidation>
  </dataValidations>
  <pageMargins left="0.7" right="0.7" top="0.75" bottom="0.75" header="0.3" footer="0.3"/>
  <pageSetup paperSize="9" scale="62" fitToHeight="0" orientation="portrait" r:id="rId1"/>
  <headerFooter>
    <oddHeader>&amp;C&amp;P</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5A885B-66F7-4848-94ED-881D43F5FC5E}">
  <sheetPr codeName="Sheet7">
    <pageSetUpPr fitToPage="1"/>
  </sheetPr>
  <dimension ref="A1:P28"/>
  <sheetViews>
    <sheetView zoomScaleNormal="100" workbookViewId="0">
      <selection activeCell="H19" sqref="H19:I19"/>
    </sheetView>
  </sheetViews>
  <sheetFormatPr baseColWidth="10" defaultColWidth="0" defaultRowHeight="14.4" zeroHeight="1" x14ac:dyDescent="0.3"/>
  <cols>
    <col min="1" max="1" width="2.6640625" style="95" customWidth="1"/>
    <col min="2" max="2" width="27.6640625" customWidth="1"/>
    <col min="3" max="3" width="12.6640625" customWidth="1"/>
    <col min="4" max="4" width="11.44140625" customWidth="1"/>
    <col min="5" max="5" width="11" customWidth="1"/>
    <col min="6" max="6" width="12" customWidth="1"/>
    <col min="7" max="7" width="10.5546875" customWidth="1"/>
    <col min="8" max="8" width="13.44140625" customWidth="1"/>
    <col min="9" max="9" width="12.5546875" customWidth="1"/>
    <col min="10" max="10" width="19.33203125" customWidth="1"/>
    <col min="11" max="11" width="2.33203125" customWidth="1"/>
    <col min="12" max="16" width="0" hidden="1" customWidth="1"/>
    <col min="17" max="16384" width="8.6640625" hidden="1"/>
  </cols>
  <sheetData>
    <row r="1" spans="2:11" s="95" customFormat="1" ht="18" x14ac:dyDescent="0.35">
      <c r="B1" s="314" t="s">
        <v>51</v>
      </c>
      <c r="C1" s="315"/>
      <c r="D1" s="315"/>
      <c r="E1" s="315"/>
      <c r="F1" s="315"/>
      <c r="G1" s="315"/>
      <c r="H1" s="315"/>
      <c r="I1" s="316"/>
    </row>
    <row r="2" spans="2:11" s="95" customFormat="1" x14ac:dyDescent="0.3">
      <c r="B2" s="345" t="s">
        <v>359</v>
      </c>
      <c r="C2" s="346"/>
      <c r="D2" s="346"/>
      <c r="E2" s="346"/>
      <c r="F2" s="346"/>
      <c r="G2" s="346"/>
      <c r="H2" s="346"/>
      <c r="I2" s="347"/>
    </row>
    <row r="3" spans="2:11" s="95" customFormat="1" x14ac:dyDescent="0.3">
      <c r="B3" s="329" t="s">
        <v>146</v>
      </c>
      <c r="C3" s="330"/>
      <c r="D3" s="330"/>
      <c r="E3" s="330"/>
      <c r="F3" s="330"/>
      <c r="G3" s="330"/>
      <c r="H3" s="330"/>
      <c r="I3" s="331"/>
    </row>
    <row r="4" spans="2:11" s="95" customFormat="1" ht="14.85" customHeight="1" x14ac:dyDescent="0.3">
      <c r="B4" s="288" t="s">
        <v>52</v>
      </c>
      <c r="C4" s="288"/>
      <c r="D4" s="288"/>
      <c r="E4" s="288"/>
      <c r="F4" s="288"/>
      <c r="G4" s="288"/>
      <c r="H4" s="288"/>
      <c r="I4" s="288"/>
    </row>
    <row r="5" spans="2:11" s="95" customFormat="1" ht="14.85" customHeight="1" x14ac:dyDescent="0.3">
      <c r="B5" s="288" t="s">
        <v>419</v>
      </c>
      <c r="C5" s="288"/>
      <c r="D5" s="385"/>
      <c r="E5" s="385"/>
      <c r="F5" s="385"/>
      <c r="G5" s="385"/>
      <c r="H5" s="385"/>
      <c r="I5" s="385"/>
    </row>
    <row r="6" spans="2:11" s="95" customFormat="1" ht="14.85" customHeight="1" x14ac:dyDescent="0.3">
      <c r="B6" s="273" t="s">
        <v>420</v>
      </c>
      <c r="C6" s="273" t="s">
        <v>421</v>
      </c>
      <c r="D6" s="273" t="s">
        <v>17</v>
      </c>
      <c r="E6" s="273" t="s">
        <v>53</v>
      </c>
      <c r="F6" s="273"/>
      <c r="G6" s="362" t="s">
        <v>54</v>
      </c>
      <c r="H6" s="386"/>
      <c r="I6" s="363"/>
    </row>
    <row r="7" spans="2:11" s="95" customFormat="1" x14ac:dyDescent="0.3">
      <c r="B7" s="273"/>
      <c r="C7" s="273"/>
      <c r="D7" s="273"/>
      <c r="E7" s="273"/>
      <c r="F7" s="273"/>
      <c r="G7" s="354"/>
      <c r="H7" s="387"/>
      <c r="I7" s="355"/>
    </row>
    <row r="8" spans="2:11" s="95" customFormat="1" x14ac:dyDescent="0.3">
      <c r="B8" s="143" t="str">
        <f>IF(D5="No", "NA", "")</f>
        <v/>
      </c>
      <c r="C8" s="167" t="str">
        <f>IF(D5="No", "NA", "")</f>
        <v/>
      </c>
      <c r="D8" s="167" t="str">
        <f>IF(D5="No", "NA", "")</f>
        <v/>
      </c>
      <c r="E8" s="310" t="str">
        <f>IF(D5="No", "NA", "")</f>
        <v/>
      </c>
      <c r="F8" s="312"/>
      <c r="G8" s="341" t="str">
        <f>IF(D5="No", "NA", "")</f>
        <v/>
      </c>
      <c r="H8" s="341"/>
      <c r="I8" s="341"/>
    </row>
    <row r="9" spans="2:11" s="95" customFormat="1" x14ac:dyDescent="0.3">
      <c r="B9" s="143" t="str">
        <f>IF(D5="No", "NA", "")</f>
        <v/>
      </c>
      <c r="C9" s="167" t="str">
        <f>IF(D5="No", "NA", "")</f>
        <v/>
      </c>
      <c r="D9" s="167" t="str">
        <f>IF(D5="No", "NA", "")</f>
        <v/>
      </c>
      <c r="E9" s="310" t="str">
        <f>IF(D5="No", "NA", "")</f>
        <v/>
      </c>
      <c r="F9" s="312"/>
      <c r="G9" s="341" t="str">
        <f>IF(D5="No", "NA", "")</f>
        <v/>
      </c>
      <c r="H9" s="341"/>
      <c r="I9" s="341"/>
    </row>
    <row r="10" spans="2:11" s="95" customFormat="1" x14ac:dyDescent="0.3">
      <c r="B10" s="143" t="str">
        <f>IF(D5="No", "NA", "")</f>
        <v/>
      </c>
      <c r="C10" s="167" t="str">
        <f>IF(D5="No", "NA", "")</f>
        <v/>
      </c>
      <c r="D10" s="167" t="str">
        <f>IF(D5="No", "NA", "")</f>
        <v/>
      </c>
      <c r="E10" s="310" t="str">
        <f>IF(D5="No", "NA", "")</f>
        <v/>
      </c>
      <c r="F10" s="312"/>
      <c r="G10" s="341" t="str">
        <f>IF(D5="No", "NA", "")</f>
        <v/>
      </c>
      <c r="H10" s="341"/>
      <c r="I10" s="341"/>
    </row>
    <row r="11" spans="2:11" s="95" customFormat="1" x14ac:dyDescent="0.3">
      <c r="B11" s="272" t="s">
        <v>11</v>
      </c>
      <c r="C11" s="272"/>
      <c r="D11" s="166" t="s">
        <v>12</v>
      </c>
      <c r="E11" s="309" t="s">
        <v>55</v>
      </c>
      <c r="F11" s="379"/>
      <c r="G11" s="379"/>
      <c r="H11" s="379"/>
      <c r="I11" s="380"/>
    </row>
    <row r="12" spans="2:11" s="95" customFormat="1" x14ac:dyDescent="0.3">
      <c r="B12" s="266" t="s">
        <v>235</v>
      </c>
      <c r="C12" s="266"/>
      <c r="D12" s="167" t="str">
        <f>IF(D5="No", "NA", "")</f>
        <v/>
      </c>
      <c r="E12" s="381" t="str">
        <f>IF(D5="No", "NA", "")</f>
        <v/>
      </c>
      <c r="F12" s="382"/>
      <c r="G12" s="382"/>
      <c r="H12" s="382"/>
      <c r="I12" s="383"/>
    </row>
    <row r="13" spans="2:11" s="95" customFormat="1" ht="30.15" customHeight="1" x14ac:dyDescent="0.3">
      <c r="B13" s="384" t="s">
        <v>56</v>
      </c>
      <c r="C13" s="384"/>
      <c r="D13" s="168" t="str">
        <f>IF(D5="No", "NA", "")</f>
        <v/>
      </c>
      <c r="E13" s="381" t="str">
        <f>IF(D5="No", "NA", "")</f>
        <v/>
      </c>
      <c r="F13" s="382"/>
      <c r="G13" s="382"/>
      <c r="H13" s="382"/>
      <c r="I13" s="383"/>
    </row>
    <row r="14" spans="2:11" s="95" customFormat="1" ht="14.85" customHeight="1" x14ac:dyDescent="0.3">
      <c r="B14" s="130"/>
      <c r="C14" s="130"/>
      <c r="D14" s="131"/>
      <c r="F14" s="131"/>
    </row>
    <row r="15" spans="2:11" x14ac:dyDescent="0.3">
      <c r="B15" s="345" t="s">
        <v>360</v>
      </c>
      <c r="C15" s="346"/>
      <c r="D15" s="346"/>
      <c r="E15" s="346"/>
      <c r="F15" s="346"/>
      <c r="G15" s="346"/>
      <c r="H15" s="346"/>
      <c r="I15" s="346"/>
      <c r="J15" s="347"/>
      <c r="K15" s="95"/>
    </row>
    <row r="16" spans="2:11" x14ac:dyDescent="0.3">
      <c r="B16" s="329" t="s">
        <v>194</v>
      </c>
      <c r="C16" s="330"/>
      <c r="D16" s="330"/>
      <c r="E16" s="330"/>
      <c r="F16" s="330"/>
      <c r="G16" s="330"/>
      <c r="H16" s="330"/>
      <c r="I16" s="330"/>
      <c r="J16" s="331"/>
      <c r="K16" s="95"/>
    </row>
    <row r="17" spans="2:11" ht="14.85" customHeight="1" x14ac:dyDescent="0.3">
      <c r="B17" s="288" t="s">
        <v>57</v>
      </c>
      <c r="C17" s="288"/>
      <c r="D17" s="288"/>
      <c r="E17" s="288"/>
      <c r="F17" s="288"/>
      <c r="G17" s="288"/>
      <c r="H17" s="288"/>
      <c r="I17" s="288"/>
      <c r="J17" s="288"/>
      <c r="K17" s="95"/>
    </row>
    <row r="18" spans="2:11" ht="45.6" customHeight="1" x14ac:dyDescent="0.3">
      <c r="B18" s="273" t="s">
        <v>0</v>
      </c>
      <c r="C18" s="273"/>
      <c r="D18" s="273" t="s">
        <v>172</v>
      </c>
      <c r="E18" s="273"/>
      <c r="F18" s="273" t="s">
        <v>1</v>
      </c>
      <c r="G18" s="273"/>
      <c r="H18" s="273" t="s">
        <v>2</v>
      </c>
      <c r="I18" s="273"/>
      <c r="J18" s="4" t="s">
        <v>124</v>
      </c>
      <c r="K18" s="95"/>
    </row>
    <row r="19" spans="2:11" ht="137.4" customHeight="1" x14ac:dyDescent="0.3">
      <c r="B19" s="326" t="s">
        <v>508</v>
      </c>
      <c r="C19" s="326"/>
      <c r="D19" s="326" t="s">
        <v>59</v>
      </c>
      <c r="E19" s="327"/>
      <c r="F19" s="326" t="s">
        <v>461</v>
      </c>
      <c r="G19" s="326"/>
      <c r="H19" s="326" t="s">
        <v>469</v>
      </c>
      <c r="I19" s="327"/>
      <c r="J19" s="153"/>
      <c r="K19" s="95"/>
    </row>
    <row r="20" spans="2:11" x14ac:dyDescent="0.3">
      <c r="B20" s="3" t="s">
        <v>3</v>
      </c>
      <c r="C20" s="142"/>
      <c r="D20" s="3" t="s">
        <v>3</v>
      </c>
      <c r="E20" s="142" t="str">
        <f>IF(C20="c", "NA", "")</f>
        <v/>
      </c>
      <c r="F20" s="3" t="s">
        <v>3</v>
      </c>
      <c r="G20" s="169" t="str">
        <f>IF(C20="c", "NA", "")</f>
        <v/>
      </c>
      <c r="H20" s="94"/>
      <c r="I20" s="95"/>
      <c r="J20" s="94"/>
      <c r="K20" s="95"/>
    </row>
    <row r="21" spans="2:11" x14ac:dyDescent="0.3">
      <c r="B21" s="95"/>
      <c r="C21" s="95"/>
      <c r="D21" s="95"/>
      <c r="E21" s="95"/>
      <c r="F21" s="95"/>
      <c r="G21" s="95"/>
      <c r="H21" s="95"/>
      <c r="I21" s="95"/>
      <c r="J21" s="95"/>
      <c r="K21" s="95"/>
    </row>
    <row r="22" spans="2:11" x14ac:dyDescent="0.3">
      <c r="B22" s="345" t="s">
        <v>360</v>
      </c>
      <c r="C22" s="346"/>
      <c r="D22" s="346"/>
      <c r="E22" s="346"/>
      <c r="F22" s="346"/>
      <c r="G22" s="346"/>
      <c r="H22" s="346"/>
      <c r="I22" s="346"/>
      <c r="J22" s="347"/>
      <c r="K22" s="95"/>
    </row>
    <row r="23" spans="2:11" x14ac:dyDescent="0.3">
      <c r="B23" s="329" t="s">
        <v>195</v>
      </c>
      <c r="C23" s="330"/>
      <c r="D23" s="330"/>
      <c r="E23" s="330"/>
      <c r="F23" s="330"/>
      <c r="G23" s="330"/>
      <c r="H23" s="330"/>
      <c r="I23" s="330"/>
      <c r="J23" s="331"/>
      <c r="K23" s="95"/>
    </row>
    <row r="24" spans="2:11" x14ac:dyDescent="0.3">
      <c r="B24" s="288" t="s">
        <v>190</v>
      </c>
      <c r="C24" s="288"/>
      <c r="D24" s="288"/>
      <c r="E24" s="288"/>
      <c r="F24" s="288"/>
      <c r="G24" s="288"/>
      <c r="H24" s="288"/>
      <c r="I24" s="288"/>
      <c r="J24" s="288"/>
      <c r="K24" s="95"/>
    </row>
    <row r="25" spans="2:11" ht="47.85" customHeight="1" x14ac:dyDescent="0.3">
      <c r="B25" s="273" t="s">
        <v>0</v>
      </c>
      <c r="C25" s="273"/>
      <c r="D25" s="273" t="s">
        <v>58</v>
      </c>
      <c r="E25" s="273"/>
      <c r="F25" s="273" t="s">
        <v>1</v>
      </c>
      <c r="G25" s="273"/>
      <c r="H25" s="273" t="s">
        <v>2</v>
      </c>
      <c r="I25" s="273"/>
      <c r="J25" s="4" t="s">
        <v>124</v>
      </c>
      <c r="K25" s="95"/>
    </row>
    <row r="26" spans="2:11" ht="150.75" customHeight="1" x14ac:dyDescent="0.3">
      <c r="B26" s="326" t="s">
        <v>467</v>
      </c>
      <c r="C26" s="326"/>
      <c r="D26" s="326" t="s">
        <v>59</v>
      </c>
      <c r="E26" s="327"/>
      <c r="F26" s="326" t="s">
        <v>448</v>
      </c>
      <c r="G26" s="326"/>
      <c r="H26" s="326" t="s">
        <v>468</v>
      </c>
      <c r="I26" s="327"/>
      <c r="J26" s="153"/>
      <c r="K26" s="95"/>
    </row>
    <row r="27" spans="2:11" s="95" customFormat="1" x14ac:dyDescent="0.3">
      <c r="B27" s="3" t="s">
        <v>3</v>
      </c>
      <c r="C27" s="142"/>
      <c r="D27" s="3" t="s">
        <v>3</v>
      </c>
      <c r="E27" s="142" t="str">
        <f>IF(C27="c", "NA", "")</f>
        <v/>
      </c>
      <c r="F27" s="3" t="s">
        <v>3</v>
      </c>
      <c r="G27" s="142" t="str">
        <f>IF(C27="c", "NA", "")</f>
        <v/>
      </c>
      <c r="H27" s="94"/>
      <c r="J27" s="94"/>
    </row>
    <row r="28" spans="2:11" x14ac:dyDescent="0.3">
      <c r="B28" s="95"/>
      <c r="C28" s="95"/>
      <c r="D28" s="95"/>
      <c r="E28" s="95"/>
      <c r="F28" s="95"/>
      <c r="G28" s="95"/>
      <c r="H28" s="95"/>
      <c r="I28" s="95"/>
      <c r="J28" s="95"/>
      <c r="K28" s="95"/>
    </row>
  </sheetData>
  <sheetProtection selectLockedCells="1"/>
  <mergeCells count="45">
    <mergeCell ref="B6:B7"/>
    <mergeCell ref="C6:C7"/>
    <mergeCell ref="D6:D7"/>
    <mergeCell ref="E6:F7"/>
    <mergeCell ref="G6:I7"/>
    <mergeCell ref="B1:I1"/>
    <mergeCell ref="B2:I2"/>
    <mergeCell ref="B3:I3"/>
    <mergeCell ref="B5:C5"/>
    <mergeCell ref="D5:I5"/>
    <mergeCell ref="B4:I4"/>
    <mergeCell ref="D26:E26"/>
    <mergeCell ref="B22:J22"/>
    <mergeCell ref="B23:J23"/>
    <mergeCell ref="B19:C19"/>
    <mergeCell ref="F19:G19"/>
    <mergeCell ref="D19:E19"/>
    <mergeCell ref="B25:C25"/>
    <mergeCell ref="D25:E25"/>
    <mergeCell ref="H25:I25"/>
    <mergeCell ref="B26:C26"/>
    <mergeCell ref="B24:J24"/>
    <mergeCell ref="H19:I19"/>
    <mergeCell ref="F26:G26"/>
    <mergeCell ref="H26:I26"/>
    <mergeCell ref="E13:I13"/>
    <mergeCell ref="B12:C12"/>
    <mergeCell ref="B13:C13"/>
    <mergeCell ref="G10:I10"/>
    <mergeCell ref="F25:G25"/>
    <mergeCell ref="B11:C11"/>
    <mergeCell ref="B15:J15"/>
    <mergeCell ref="B16:J16"/>
    <mergeCell ref="B17:J17"/>
    <mergeCell ref="B18:C18"/>
    <mergeCell ref="F18:G18"/>
    <mergeCell ref="D18:E18"/>
    <mergeCell ref="H18:I18"/>
    <mergeCell ref="E8:F8"/>
    <mergeCell ref="E9:F9"/>
    <mergeCell ref="E10:F10"/>
    <mergeCell ref="E11:I11"/>
    <mergeCell ref="E12:I12"/>
    <mergeCell ref="G8:I8"/>
    <mergeCell ref="G9:I9"/>
  </mergeCells>
  <conditionalFormatting sqref="D5:I5 B8:E10 G8:I10 E12:E13 J19 C20 E20 G20 J26 C27 E27 G27">
    <cfRule type="containsBlanks" dxfId="5" priority="2">
      <formula>LEN(TRIM(B5))=0</formula>
    </cfRule>
  </conditionalFormatting>
  <dataValidations count="4">
    <dataValidation type="list" allowBlank="1" showInputMessage="1" showErrorMessage="1" sqref="D5:I5 D12 D13" xr:uid="{C51F8506-3697-4570-8D83-DB7728DE786B}">
      <formula1>"Sí,No"</formula1>
    </dataValidation>
    <dataValidation type="list" allowBlank="1" showInputMessage="1" showErrorMessage="1" sqref="E8:F10" xr:uid="{EF824732-BD5E-499D-ADBE-309938964C55}">
      <formula1>"Reemplazar,Eliminar,Ninguno"</formula1>
    </dataValidation>
    <dataValidation type="list" allowBlank="1" showInputMessage="1" showErrorMessage="1" sqref="C20 C27 G20 G27" xr:uid="{272CBD6C-E886-4D75-91E8-5A6322C98A60}">
      <formula1>"a,b,c"</formula1>
    </dataValidation>
    <dataValidation type="list" allowBlank="1" showInputMessage="1" showErrorMessage="1" sqref="E20 E27" xr:uid="{120482C7-835C-4325-B9B0-5AFEC33DF1F7}">
      <formula1>"a,b,c,d,e,f,g"</formula1>
    </dataValidation>
  </dataValidations>
  <pageMargins left="0.7" right="0.7" top="0.75" bottom="0.75" header="0.3" footer="0.3"/>
  <pageSetup paperSize="9" scale="64" orientation="portrait" r:id="rId1"/>
  <headerFooter>
    <oddHeader>&amp;C&amp;P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1EB75-703B-45A7-8350-5B952B9345CD}">
  <sheetPr codeName="Sheet8">
    <pageSetUpPr fitToPage="1"/>
  </sheetPr>
  <dimension ref="A1:O46"/>
  <sheetViews>
    <sheetView zoomScaleNormal="100" workbookViewId="0">
      <selection activeCell="H30" sqref="H30"/>
    </sheetView>
  </sheetViews>
  <sheetFormatPr baseColWidth="10" defaultColWidth="0" defaultRowHeight="14.4" zeroHeight="1" x14ac:dyDescent="0.3"/>
  <cols>
    <col min="1" max="1" width="2.6640625" style="95" customWidth="1"/>
    <col min="2" max="2" width="24" customWidth="1"/>
    <col min="3" max="3" width="6.33203125" customWidth="1"/>
    <col min="4" max="4" width="18.6640625" customWidth="1"/>
    <col min="5" max="5" width="6.33203125" customWidth="1"/>
    <col min="6" max="6" width="17.109375" customWidth="1"/>
    <col min="7" max="7" width="6.33203125" customWidth="1"/>
    <col min="8" max="8" width="22.6640625" customWidth="1"/>
    <col min="9" max="9" width="23" customWidth="1"/>
    <col min="10" max="10" width="2.5546875" customWidth="1"/>
    <col min="11" max="13" width="8.6640625" hidden="1" customWidth="1"/>
    <col min="14" max="15" width="0" hidden="1" customWidth="1"/>
    <col min="16" max="16384" width="8.6640625" hidden="1"/>
  </cols>
  <sheetData>
    <row r="1" spans="2:10" ht="18" x14ac:dyDescent="0.35">
      <c r="B1" s="388" t="s">
        <v>361</v>
      </c>
      <c r="C1" s="388"/>
      <c r="D1" s="388"/>
      <c r="E1" s="388"/>
      <c r="F1" s="388"/>
      <c r="G1" s="388"/>
      <c r="H1" s="388"/>
      <c r="I1" s="388"/>
      <c r="J1" s="95"/>
    </row>
    <row r="2" spans="2:10" x14ac:dyDescent="0.3">
      <c r="B2" s="328" t="s">
        <v>362</v>
      </c>
      <c r="C2" s="328"/>
      <c r="D2" s="328"/>
      <c r="E2" s="328"/>
      <c r="F2" s="328"/>
      <c r="G2" s="328"/>
      <c r="H2" s="328"/>
      <c r="I2" s="328"/>
      <c r="J2" s="95"/>
    </row>
    <row r="3" spans="2:10" x14ac:dyDescent="0.3">
      <c r="B3" s="313" t="s">
        <v>196</v>
      </c>
      <c r="C3" s="313"/>
      <c r="D3" s="313"/>
      <c r="E3" s="313"/>
      <c r="F3" s="313"/>
      <c r="G3" s="313"/>
      <c r="H3" s="313"/>
      <c r="I3" s="313"/>
      <c r="J3" s="95"/>
    </row>
    <row r="4" spans="2:10" ht="14.85" customHeight="1" x14ac:dyDescent="0.3">
      <c r="B4" s="288" t="s">
        <v>62</v>
      </c>
      <c r="C4" s="288"/>
      <c r="D4" s="288"/>
      <c r="E4" s="288"/>
      <c r="F4" s="288"/>
      <c r="G4" s="288"/>
      <c r="H4" s="288"/>
      <c r="I4" s="288"/>
      <c r="J4" s="95"/>
    </row>
    <row r="5" spans="2:10" ht="45.75" customHeight="1" x14ac:dyDescent="0.3">
      <c r="B5" s="4" t="s">
        <v>453</v>
      </c>
      <c r="C5" s="276" t="s">
        <v>454</v>
      </c>
      <c r="D5" s="277"/>
      <c r="E5" s="273" t="s">
        <v>169</v>
      </c>
      <c r="F5" s="273"/>
      <c r="G5" s="273" t="s">
        <v>170</v>
      </c>
      <c r="H5" s="273"/>
      <c r="I5" s="4" t="s">
        <v>457</v>
      </c>
      <c r="J5" s="95"/>
    </row>
    <row r="6" spans="2:10" ht="14.85" customHeight="1" x14ac:dyDescent="0.3">
      <c r="B6" s="393" t="s">
        <v>200</v>
      </c>
      <c r="C6" s="389" t="s">
        <v>63</v>
      </c>
      <c r="D6" s="390"/>
      <c r="E6" s="394"/>
      <c r="F6" s="395"/>
      <c r="G6" s="394"/>
      <c r="H6" s="395"/>
      <c r="I6" s="170"/>
      <c r="J6" s="95"/>
    </row>
    <row r="7" spans="2:10" ht="14.85" customHeight="1" x14ac:dyDescent="0.3">
      <c r="B7" s="393"/>
      <c r="C7" s="391" t="s">
        <v>64</v>
      </c>
      <c r="D7" s="392"/>
      <c r="E7" s="394"/>
      <c r="F7" s="395"/>
      <c r="G7" s="394"/>
      <c r="H7" s="395"/>
      <c r="I7" s="171"/>
      <c r="J7" s="95"/>
    </row>
    <row r="8" spans="2:10" ht="14.85" customHeight="1" x14ac:dyDescent="0.3">
      <c r="B8" s="393"/>
      <c r="C8" s="263" t="s">
        <v>65</v>
      </c>
      <c r="D8" s="265"/>
      <c r="E8" s="394"/>
      <c r="F8" s="395"/>
      <c r="G8" s="394"/>
      <c r="H8" s="395"/>
      <c r="I8" s="171"/>
      <c r="J8" s="95"/>
    </row>
    <row r="9" spans="2:10" ht="14.85" customHeight="1" x14ac:dyDescent="0.3">
      <c r="B9" s="393"/>
      <c r="C9" s="391" t="s">
        <v>455</v>
      </c>
      <c r="D9" s="392"/>
      <c r="E9" s="394"/>
      <c r="F9" s="395"/>
      <c r="G9" s="394"/>
      <c r="H9" s="395"/>
      <c r="I9" s="171"/>
      <c r="J9" s="95"/>
    </row>
    <row r="10" spans="2:10" ht="14.85" customHeight="1" x14ac:dyDescent="0.3">
      <c r="B10" s="393" t="s">
        <v>66</v>
      </c>
      <c r="C10" s="391" t="s">
        <v>67</v>
      </c>
      <c r="D10" s="392"/>
      <c r="E10" s="394"/>
      <c r="F10" s="395"/>
      <c r="G10" s="394"/>
      <c r="H10" s="395"/>
      <c r="I10" s="171"/>
      <c r="J10" s="95"/>
    </row>
    <row r="11" spans="2:10" ht="14.85" customHeight="1" x14ac:dyDescent="0.3">
      <c r="B11" s="393"/>
      <c r="C11" s="391" t="s">
        <v>68</v>
      </c>
      <c r="D11" s="392"/>
      <c r="E11" s="394"/>
      <c r="F11" s="395"/>
      <c r="G11" s="394"/>
      <c r="H11" s="395"/>
      <c r="I11" s="171"/>
      <c r="J11" s="95"/>
    </row>
    <row r="12" spans="2:10" ht="14.85" customHeight="1" x14ac:dyDescent="0.3">
      <c r="B12" s="393"/>
      <c r="C12" s="391" t="s">
        <v>69</v>
      </c>
      <c r="D12" s="392"/>
      <c r="E12" s="394"/>
      <c r="F12" s="395"/>
      <c r="G12" s="394"/>
      <c r="H12" s="395"/>
      <c r="I12" s="171"/>
      <c r="J12" s="95"/>
    </row>
    <row r="13" spans="2:10" ht="14.85" customHeight="1" x14ac:dyDescent="0.3">
      <c r="B13" s="393"/>
      <c r="C13" s="391" t="s">
        <v>456</v>
      </c>
      <c r="D13" s="392"/>
      <c r="E13" s="394"/>
      <c r="F13" s="395"/>
      <c r="G13" s="394"/>
      <c r="H13" s="395"/>
      <c r="I13" s="171"/>
      <c r="J13" s="95"/>
    </row>
    <row r="14" spans="2:10" ht="14.85" customHeight="1" x14ac:dyDescent="0.3">
      <c r="B14" s="393" t="s">
        <v>70</v>
      </c>
      <c r="C14" s="391" t="s">
        <v>71</v>
      </c>
      <c r="D14" s="392"/>
      <c r="E14" s="394"/>
      <c r="F14" s="395"/>
      <c r="G14" s="394"/>
      <c r="H14" s="395"/>
      <c r="I14" s="171"/>
      <c r="J14" s="95"/>
    </row>
    <row r="15" spans="2:10" ht="14.85" customHeight="1" x14ac:dyDescent="0.3">
      <c r="B15" s="393"/>
      <c r="C15" s="391" t="s">
        <v>72</v>
      </c>
      <c r="D15" s="392"/>
      <c r="E15" s="394"/>
      <c r="F15" s="395"/>
      <c r="G15" s="394"/>
      <c r="H15" s="395"/>
      <c r="I15" s="171"/>
      <c r="J15" s="95"/>
    </row>
    <row r="16" spans="2:10" ht="14.85" customHeight="1" x14ac:dyDescent="0.3">
      <c r="B16" s="393"/>
      <c r="C16" s="391" t="s">
        <v>73</v>
      </c>
      <c r="D16" s="392"/>
      <c r="E16" s="394"/>
      <c r="F16" s="395"/>
      <c r="G16" s="394"/>
      <c r="H16" s="395"/>
      <c r="I16" s="171"/>
      <c r="J16" s="95"/>
    </row>
    <row r="17" spans="2:10" s="95" customFormat="1" x14ac:dyDescent="0.3"/>
    <row r="18" spans="2:10" x14ac:dyDescent="0.3">
      <c r="B18" s="328" t="s">
        <v>362</v>
      </c>
      <c r="C18" s="328"/>
      <c r="D18" s="328"/>
      <c r="E18" s="328"/>
      <c r="F18" s="328"/>
      <c r="G18" s="328"/>
      <c r="H18" s="328"/>
      <c r="I18" s="328"/>
      <c r="J18" s="95"/>
    </row>
    <row r="19" spans="2:10" x14ac:dyDescent="0.3">
      <c r="B19" s="313" t="s">
        <v>156</v>
      </c>
      <c r="C19" s="313"/>
      <c r="D19" s="313"/>
      <c r="E19" s="313"/>
      <c r="F19" s="313"/>
      <c r="G19" s="313"/>
      <c r="H19" s="313"/>
      <c r="I19" s="313"/>
      <c r="J19" s="95"/>
    </row>
    <row r="20" spans="2:10" ht="14.85" customHeight="1" x14ac:dyDescent="0.3">
      <c r="B20" s="288" t="s">
        <v>60</v>
      </c>
      <c r="C20" s="288"/>
      <c r="D20" s="288"/>
      <c r="E20" s="288"/>
      <c r="F20" s="288"/>
      <c r="G20" s="288"/>
      <c r="H20" s="288"/>
      <c r="I20" s="288"/>
      <c r="J20" s="95"/>
    </row>
    <row r="21" spans="2:10" ht="31.5" customHeight="1" x14ac:dyDescent="0.3">
      <c r="B21" s="273" t="s">
        <v>0</v>
      </c>
      <c r="C21" s="273"/>
      <c r="D21" s="273" t="s">
        <v>58</v>
      </c>
      <c r="E21" s="273"/>
      <c r="F21" s="273" t="s">
        <v>1</v>
      </c>
      <c r="G21" s="273"/>
      <c r="H21" s="4" t="s">
        <v>2</v>
      </c>
      <c r="I21" s="4" t="s">
        <v>124</v>
      </c>
      <c r="J21" s="95"/>
    </row>
    <row r="22" spans="2:10" ht="212.25" customHeight="1" x14ac:dyDescent="0.3">
      <c r="B22" s="324" t="s">
        <v>422</v>
      </c>
      <c r="C22" s="324"/>
      <c r="D22" s="326" t="s">
        <v>7</v>
      </c>
      <c r="E22" s="327"/>
      <c r="F22" s="326" t="s">
        <v>449</v>
      </c>
      <c r="G22" s="326"/>
      <c r="H22" s="91" t="s">
        <v>509</v>
      </c>
      <c r="I22" s="172"/>
      <c r="J22" s="95"/>
    </row>
    <row r="23" spans="2:10" x14ac:dyDescent="0.3">
      <c r="B23" s="87" t="s">
        <v>3</v>
      </c>
      <c r="C23" s="150"/>
      <c r="D23" s="9" t="s">
        <v>3</v>
      </c>
      <c r="E23" s="150" t="str">
        <f>IF(C23="e", "NA", "")</f>
        <v/>
      </c>
      <c r="F23" s="9" t="s">
        <v>3</v>
      </c>
      <c r="G23" s="150" t="str">
        <f>IF(C23="e", "NA", "")</f>
        <v/>
      </c>
      <c r="H23" s="11"/>
      <c r="I23" s="11"/>
      <c r="J23" s="95"/>
    </row>
    <row r="24" spans="2:10" x14ac:dyDescent="0.3">
      <c r="B24" s="93"/>
      <c r="C24" s="95"/>
      <c r="D24" s="95"/>
      <c r="E24" s="95"/>
      <c r="F24" s="95"/>
      <c r="G24" s="95"/>
      <c r="H24" s="95"/>
      <c r="I24" s="95"/>
      <c r="J24" s="95"/>
    </row>
    <row r="25" spans="2:10" x14ac:dyDescent="0.3">
      <c r="B25" s="328" t="s">
        <v>362</v>
      </c>
      <c r="C25" s="328"/>
      <c r="D25" s="328"/>
      <c r="E25" s="328"/>
      <c r="F25" s="328"/>
      <c r="G25" s="328"/>
      <c r="H25" s="328"/>
      <c r="I25" s="328"/>
      <c r="J25" s="95"/>
    </row>
    <row r="26" spans="2:10" x14ac:dyDescent="0.3">
      <c r="B26" s="313" t="s">
        <v>157</v>
      </c>
      <c r="C26" s="313"/>
      <c r="D26" s="313"/>
      <c r="E26" s="313"/>
      <c r="F26" s="313"/>
      <c r="G26" s="313"/>
      <c r="H26" s="313"/>
      <c r="I26" s="313"/>
      <c r="J26" s="95"/>
    </row>
    <row r="27" spans="2:10" x14ac:dyDescent="0.3">
      <c r="B27" s="288" t="s">
        <v>61</v>
      </c>
      <c r="C27" s="288"/>
      <c r="D27" s="288"/>
      <c r="E27" s="288"/>
      <c r="F27" s="288"/>
      <c r="G27" s="288"/>
      <c r="H27" s="288"/>
      <c r="I27" s="288"/>
      <c r="J27" s="95"/>
    </row>
    <row r="28" spans="2:10" ht="29.4" customHeight="1" x14ac:dyDescent="0.3">
      <c r="B28" s="273" t="s">
        <v>0</v>
      </c>
      <c r="C28" s="273"/>
      <c r="D28" s="273" t="s">
        <v>154</v>
      </c>
      <c r="E28" s="273"/>
      <c r="F28" s="273" t="s">
        <v>1</v>
      </c>
      <c r="G28" s="273"/>
      <c r="H28" s="4" t="s">
        <v>2</v>
      </c>
      <c r="I28" s="4" t="s">
        <v>124</v>
      </c>
      <c r="J28" s="95"/>
    </row>
    <row r="29" spans="2:10" ht="180" customHeight="1" x14ac:dyDescent="0.3">
      <c r="B29" s="324" t="s">
        <v>177</v>
      </c>
      <c r="C29" s="324"/>
      <c r="D29" s="326" t="s">
        <v>155</v>
      </c>
      <c r="E29" s="327"/>
      <c r="F29" s="326" t="s">
        <v>449</v>
      </c>
      <c r="G29" s="326"/>
      <c r="H29" s="91" t="s">
        <v>458</v>
      </c>
      <c r="I29" s="151"/>
      <c r="J29" s="95"/>
    </row>
    <row r="30" spans="2:10" x14ac:dyDescent="0.3">
      <c r="B30" s="88" t="s">
        <v>3</v>
      </c>
      <c r="C30" s="150"/>
      <c r="D30" s="9" t="s">
        <v>3</v>
      </c>
      <c r="E30" s="150" t="str">
        <f>IF(C30="b", "NA", "")</f>
        <v/>
      </c>
      <c r="F30" s="9" t="s">
        <v>3</v>
      </c>
      <c r="G30" s="150" t="str">
        <f>IF(C30="b", "NA", "")</f>
        <v/>
      </c>
      <c r="H30" s="121"/>
      <c r="I30" s="121"/>
      <c r="J30" s="95"/>
    </row>
    <row r="31" spans="2:10" x14ac:dyDescent="0.3">
      <c r="B31" s="95"/>
      <c r="C31" s="95"/>
      <c r="D31" s="95"/>
      <c r="E31" s="95"/>
      <c r="F31" s="95"/>
      <c r="G31" s="95"/>
      <c r="H31" s="95"/>
      <c r="I31" s="95"/>
      <c r="J31" s="95"/>
    </row>
    <row r="32" spans="2:10" x14ac:dyDescent="0.3">
      <c r="B32" s="328" t="s">
        <v>363</v>
      </c>
      <c r="C32" s="328"/>
      <c r="D32" s="328"/>
      <c r="E32" s="328"/>
      <c r="F32" s="328"/>
      <c r="G32" s="328"/>
      <c r="H32" s="328"/>
      <c r="I32" s="328"/>
      <c r="J32" s="95"/>
    </row>
    <row r="33" spans="2:10" x14ac:dyDescent="0.3">
      <c r="B33" s="313" t="s">
        <v>171</v>
      </c>
      <c r="C33" s="313"/>
      <c r="D33" s="313"/>
      <c r="E33" s="313"/>
      <c r="F33" s="313"/>
      <c r="G33" s="313"/>
      <c r="H33" s="313"/>
      <c r="I33" s="313"/>
      <c r="J33" s="95"/>
    </row>
    <row r="34" spans="2:10" ht="14.85" customHeight="1" x14ac:dyDescent="0.3">
      <c r="B34" s="278" t="s">
        <v>74</v>
      </c>
      <c r="C34" s="335"/>
      <c r="D34" s="335"/>
      <c r="E34" s="335"/>
      <c r="F34" s="335"/>
      <c r="G34" s="335"/>
      <c r="H34" s="335"/>
      <c r="I34" s="279"/>
      <c r="J34" s="95"/>
    </row>
    <row r="35" spans="2:10" ht="45.9" customHeight="1" x14ac:dyDescent="0.3">
      <c r="B35" s="10" t="s">
        <v>453</v>
      </c>
      <c r="C35" s="276" t="s">
        <v>75</v>
      </c>
      <c r="D35" s="332"/>
      <c r="E35" s="276" t="s">
        <v>319</v>
      </c>
      <c r="F35" s="277"/>
      <c r="G35" s="276" t="s">
        <v>76</v>
      </c>
      <c r="H35" s="277"/>
      <c r="I35" s="4" t="s">
        <v>124</v>
      </c>
      <c r="J35" s="95"/>
    </row>
    <row r="36" spans="2:10" x14ac:dyDescent="0.3">
      <c r="B36" s="5" t="s">
        <v>77</v>
      </c>
      <c r="C36" s="297"/>
      <c r="D36" s="298"/>
      <c r="E36" s="297"/>
      <c r="F36" s="298"/>
      <c r="G36" s="297"/>
      <c r="H36" s="298"/>
      <c r="I36" s="173"/>
      <c r="J36" s="95"/>
    </row>
    <row r="37" spans="2:10" x14ac:dyDescent="0.3">
      <c r="B37" s="5" t="s">
        <v>78</v>
      </c>
      <c r="C37" s="297"/>
      <c r="D37" s="298"/>
      <c r="E37" s="297"/>
      <c r="F37" s="298"/>
      <c r="G37" s="297"/>
      <c r="H37" s="298"/>
      <c r="I37" s="173"/>
      <c r="J37" s="95"/>
    </row>
    <row r="38" spans="2:10" x14ac:dyDescent="0.3">
      <c r="B38" s="5" t="s">
        <v>79</v>
      </c>
      <c r="C38" s="297"/>
      <c r="D38" s="298"/>
      <c r="E38" s="297"/>
      <c r="F38" s="298"/>
      <c r="G38" s="297"/>
      <c r="H38" s="298"/>
      <c r="I38" s="173"/>
      <c r="J38" s="95"/>
    </row>
    <row r="39" spans="2:10" x14ac:dyDescent="0.3">
      <c r="B39" s="5" t="s">
        <v>80</v>
      </c>
      <c r="C39" s="297"/>
      <c r="D39" s="298"/>
      <c r="E39" s="297"/>
      <c r="F39" s="298"/>
      <c r="G39" s="297"/>
      <c r="H39" s="298"/>
      <c r="I39" s="173"/>
      <c r="J39" s="95"/>
    </row>
    <row r="40" spans="2:10" x14ac:dyDescent="0.3">
      <c r="B40" s="5" t="s">
        <v>81</v>
      </c>
      <c r="C40" s="297"/>
      <c r="D40" s="298"/>
      <c r="E40" s="297"/>
      <c r="F40" s="298"/>
      <c r="G40" s="297"/>
      <c r="H40" s="298"/>
      <c r="I40" s="173"/>
      <c r="J40" s="95"/>
    </row>
    <row r="41" spans="2:10" x14ac:dyDescent="0.3">
      <c r="B41" s="5" t="s">
        <v>82</v>
      </c>
      <c r="C41" s="297"/>
      <c r="D41" s="298"/>
      <c r="E41" s="297"/>
      <c r="F41" s="298"/>
      <c r="G41" s="297"/>
      <c r="H41" s="298"/>
      <c r="I41" s="173"/>
      <c r="J41" s="95"/>
    </row>
    <row r="42" spans="2:10" x14ac:dyDescent="0.3">
      <c r="B42" s="5" t="s">
        <v>83</v>
      </c>
      <c r="C42" s="297"/>
      <c r="D42" s="298"/>
      <c r="E42" s="297"/>
      <c r="F42" s="298"/>
      <c r="G42" s="297"/>
      <c r="H42" s="298"/>
      <c r="I42" s="173"/>
      <c r="J42" s="95"/>
    </row>
    <row r="43" spans="2:10" x14ac:dyDescent="0.3">
      <c r="B43" s="5" t="s">
        <v>158</v>
      </c>
      <c r="C43" s="297"/>
      <c r="D43" s="298"/>
      <c r="E43" s="297"/>
      <c r="F43" s="298"/>
      <c r="G43" s="297"/>
      <c r="H43" s="298"/>
      <c r="I43" s="173"/>
      <c r="J43" s="95"/>
    </row>
    <row r="44" spans="2:10" x14ac:dyDescent="0.3">
      <c r="B44" s="5" t="s">
        <v>201</v>
      </c>
      <c r="C44" s="297"/>
      <c r="D44" s="298"/>
      <c r="E44" s="297"/>
      <c r="F44" s="298"/>
      <c r="G44" s="297"/>
      <c r="H44" s="298"/>
      <c r="I44" s="173"/>
      <c r="J44" s="95"/>
    </row>
    <row r="45" spans="2:10" x14ac:dyDescent="0.3">
      <c r="B45" s="1" t="s">
        <v>84</v>
      </c>
      <c r="C45" s="297"/>
      <c r="D45" s="298"/>
      <c r="E45" s="297"/>
      <c r="F45" s="298"/>
      <c r="G45" s="297"/>
      <c r="H45" s="298"/>
      <c r="I45" s="173"/>
      <c r="J45" s="95"/>
    </row>
    <row r="46" spans="2:10" x14ac:dyDescent="0.3">
      <c r="B46" s="95"/>
      <c r="C46" s="95"/>
      <c r="D46" s="95"/>
      <c r="E46" s="95"/>
      <c r="F46" s="95"/>
      <c r="G46" s="95"/>
      <c r="H46" s="95"/>
      <c r="I46" s="95"/>
      <c r="J46" s="95"/>
    </row>
  </sheetData>
  <sheetProtection selectLockedCells="1"/>
  <mergeCells count="97">
    <mergeCell ref="C16:D16"/>
    <mergeCell ref="B28:C28"/>
    <mergeCell ref="B29:C29"/>
    <mergeCell ref="C11:D11"/>
    <mergeCell ref="C12:D12"/>
    <mergeCell ref="C13:D13"/>
    <mergeCell ref="B20:I20"/>
    <mergeCell ref="B10:B13"/>
    <mergeCell ref="C14:D14"/>
    <mergeCell ref="C15:D15"/>
    <mergeCell ref="B34:I34"/>
    <mergeCell ref="F21:G21"/>
    <mergeCell ref="F29:G29"/>
    <mergeCell ref="D29:E29"/>
    <mergeCell ref="D22:E22"/>
    <mergeCell ref="F28:G28"/>
    <mergeCell ref="D28:E28"/>
    <mergeCell ref="D21:E21"/>
    <mergeCell ref="F22:G22"/>
    <mergeCell ref="B27:I27"/>
    <mergeCell ref="E6:F6"/>
    <mergeCell ref="G6:H6"/>
    <mergeCell ref="E7:F7"/>
    <mergeCell ref="G7:H7"/>
    <mergeCell ref="E8:F8"/>
    <mergeCell ref="G8:H8"/>
    <mergeCell ref="E9:F9"/>
    <mergeCell ref="G9:H9"/>
    <mergeCell ref="E10:F10"/>
    <mergeCell ref="G10:H10"/>
    <mergeCell ref="E11:F11"/>
    <mergeCell ref="E35:F35"/>
    <mergeCell ref="G35:H35"/>
    <mergeCell ref="G11:H11"/>
    <mergeCell ref="E12:F12"/>
    <mergeCell ref="G12:H12"/>
    <mergeCell ref="E13:F13"/>
    <mergeCell ref="G13:H13"/>
    <mergeCell ref="E14:F14"/>
    <mergeCell ref="G14:H14"/>
    <mergeCell ref="E15:F15"/>
    <mergeCell ref="G15:H15"/>
    <mergeCell ref="B25:I25"/>
    <mergeCell ref="B26:I26"/>
    <mergeCell ref="B32:I32"/>
    <mergeCell ref="B33:I33"/>
    <mergeCell ref="C35:D35"/>
    <mergeCell ref="C41:D41"/>
    <mergeCell ref="E41:F41"/>
    <mergeCell ref="G41:H41"/>
    <mergeCell ref="E16:F16"/>
    <mergeCell ref="G16:H16"/>
    <mergeCell ref="C36:D36"/>
    <mergeCell ref="E36:F36"/>
    <mergeCell ref="G36:H36"/>
    <mergeCell ref="C37:D37"/>
    <mergeCell ref="E37:F37"/>
    <mergeCell ref="G37:H37"/>
    <mergeCell ref="C38:D38"/>
    <mergeCell ref="E38:F38"/>
    <mergeCell ref="G38:H38"/>
    <mergeCell ref="B21:C21"/>
    <mergeCell ref="B22:C22"/>
    <mergeCell ref="C39:D39"/>
    <mergeCell ref="E39:F39"/>
    <mergeCell ref="G39:H39"/>
    <mergeCell ref="C40:D40"/>
    <mergeCell ref="E40:F40"/>
    <mergeCell ref="G40:H40"/>
    <mergeCell ref="C45:D45"/>
    <mergeCell ref="E45:F45"/>
    <mergeCell ref="G45:H45"/>
    <mergeCell ref="C42:D42"/>
    <mergeCell ref="E42:F42"/>
    <mergeCell ref="G42:H42"/>
    <mergeCell ref="C43:D43"/>
    <mergeCell ref="E43:F43"/>
    <mergeCell ref="G43:H43"/>
    <mergeCell ref="C44:D44"/>
    <mergeCell ref="E44:F44"/>
    <mergeCell ref="G44:H44"/>
    <mergeCell ref="B1:I1"/>
    <mergeCell ref="B2:I2"/>
    <mergeCell ref="B3:I3"/>
    <mergeCell ref="B18:I18"/>
    <mergeCell ref="B19:I19"/>
    <mergeCell ref="C5:D5"/>
    <mergeCell ref="C6:D6"/>
    <mergeCell ref="C7:D7"/>
    <mergeCell ref="C8:D8"/>
    <mergeCell ref="C9:D9"/>
    <mergeCell ref="C10:D10"/>
    <mergeCell ref="B4:I4"/>
    <mergeCell ref="E5:F5"/>
    <mergeCell ref="G5:H5"/>
    <mergeCell ref="B14:B16"/>
    <mergeCell ref="B6:B9"/>
  </mergeCells>
  <conditionalFormatting sqref="E6:I16 I22 C23 E23 G23 I29 C30 E30 G30 C36:I45">
    <cfRule type="containsBlanks" dxfId="4" priority="1">
      <formula>LEN(TRIM(C6))=0</formula>
    </cfRule>
  </conditionalFormatting>
  <dataValidations count="5">
    <dataValidation type="list" allowBlank="1" showInputMessage="1" showErrorMessage="1" sqref="C23 E23 E30" xr:uid="{D4EDBCCB-D290-4C72-96F0-4482B27A861B}">
      <formula1>"a,b,c,d,e"</formula1>
    </dataValidation>
    <dataValidation type="list" allowBlank="1" showInputMessage="1" showErrorMessage="1" sqref="G23 G30" xr:uid="{B84CFD7F-045B-4D65-8698-B1C52189C599}">
      <formula1>"a,b,c"</formula1>
    </dataValidation>
    <dataValidation type="list" allowBlank="1" showInputMessage="1" showErrorMessage="1" sqref="C30" xr:uid="{113A18D3-D83E-45D6-ABB4-D60FCECD6039}">
      <formula1>"a,b"</formula1>
    </dataValidation>
    <dataValidation type="list" allowBlank="1" showInputMessage="1" showErrorMessage="1" sqref="C36:H45" xr:uid="{E0A00BE8-4D8E-4BE1-BA88-7357E2127733}">
      <formula1>"Sí,No"</formula1>
    </dataValidation>
    <dataValidation type="decimal" allowBlank="1" showInputMessage="1" showErrorMessage="1" error="Ingrese solo números" sqref="E6:H16" xr:uid="{93E18067-3C89-4F6A-AF70-AF821496B206}">
      <formula1>0</formula1>
      <formula2>1000000000</formula2>
    </dataValidation>
  </dataValidations>
  <pageMargins left="0.7" right="0.7" top="0.75" bottom="0.75" header="0.3" footer="0.3"/>
  <pageSetup paperSize="9" scale="67" fitToHeight="0" orientation="portrait" r:id="rId1"/>
  <headerFooter>
    <oddHeader>&amp;C&amp;P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C8970A-461A-4F51-B2D7-EFF5BE210D4B}">
  <sheetPr codeName="Sheet9">
    <pageSetUpPr fitToPage="1"/>
  </sheetPr>
  <dimension ref="A1:O18"/>
  <sheetViews>
    <sheetView zoomScaleNormal="100" workbookViewId="0">
      <selection activeCell="H16" sqref="H16:I16"/>
    </sheetView>
  </sheetViews>
  <sheetFormatPr baseColWidth="10" defaultColWidth="0" defaultRowHeight="14.4" zeroHeight="1" x14ac:dyDescent="0.3"/>
  <cols>
    <col min="1" max="1" width="2.6640625" style="95" customWidth="1"/>
    <col min="2" max="2" width="16" customWidth="1"/>
    <col min="3" max="3" width="6.33203125" customWidth="1"/>
    <col min="4" max="4" width="17" customWidth="1"/>
    <col min="5" max="5" width="6.33203125" customWidth="1"/>
    <col min="6" max="6" width="15.44140625" customWidth="1"/>
    <col min="7" max="7" width="7.5546875" customWidth="1"/>
    <col min="8" max="8" width="16.5546875" style="95" customWidth="1"/>
    <col min="9" max="9" width="6.33203125" style="95" customWidth="1"/>
    <col min="10" max="10" width="14.33203125" style="95" customWidth="1"/>
    <col min="11" max="11" width="6.33203125" style="95" customWidth="1"/>
    <col min="12" max="12" width="2.44140625" style="95" customWidth="1"/>
    <col min="13" max="15" width="0" hidden="1" customWidth="1"/>
    <col min="16" max="16384" width="8.6640625" hidden="1"/>
  </cols>
  <sheetData>
    <row r="1" spans="2:12" ht="18" x14ac:dyDescent="0.35">
      <c r="B1" s="314" t="s">
        <v>85</v>
      </c>
      <c r="C1" s="315"/>
      <c r="D1" s="315"/>
      <c r="E1" s="315"/>
      <c r="F1" s="315"/>
      <c r="G1" s="315"/>
      <c r="H1" s="315"/>
      <c r="I1" s="315"/>
      <c r="J1" s="315"/>
      <c r="K1" s="316"/>
    </row>
    <row r="2" spans="2:12" x14ac:dyDescent="0.3">
      <c r="B2" s="345" t="s">
        <v>364</v>
      </c>
      <c r="C2" s="346"/>
      <c r="D2" s="346"/>
      <c r="E2" s="346"/>
      <c r="F2" s="346"/>
      <c r="G2" s="346"/>
      <c r="H2" s="346"/>
      <c r="I2" s="346"/>
      <c r="J2" s="346"/>
      <c r="K2" s="347"/>
    </row>
    <row r="3" spans="2:12" x14ac:dyDescent="0.3">
      <c r="B3" s="329" t="s">
        <v>151</v>
      </c>
      <c r="C3" s="330"/>
      <c r="D3" s="330"/>
      <c r="E3" s="330"/>
      <c r="F3" s="330"/>
      <c r="G3" s="330"/>
      <c r="H3" s="330"/>
      <c r="I3" s="330"/>
      <c r="J3" s="330"/>
      <c r="K3" s="331"/>
    </row>
    <row r="4" spans="2:12" ht="14.85" customHeight="1" x14ac:dyDescent="0.3">
      <c r="B4" s="321" t="s">
        <v>232</v>
      </c>
      <c r="C4" s="322"/>
      <c r="D4" s="322"/>
      <c r="E4" s="322"/>
      <c r="F4" s="322"/>
      <c r="G4" s="322"/>
      <c r="H4" s="322"/>
      <c r="I4" s="322"/>
      <c r="J4" s="322"/>
      <c r="K4" s="323"/>
      <c r="L4" s="133"/>
    </row>
    <row r="5" spans="2:12" ht="29.4" customHeight="1" x14ac:dyDescent="0.3">
      <c r="B5" s="276" t="s">
        <v>320</v>
      </c>
      <c r="C5" s="277"/>
      <c r="D5" s="4" t="s">
        <v>152</v>
      </c>
      <c r="E5" s="273" t="s">
        <v>86</v>
      </c>
      <c r="F5" s="273"/>
      <c r="G5" s="273" t="s">
        <v>229</v>
      </c>
      <c r="H5" s="273"/>
      <c r="I5" s="273"/>
      <c r="J5" s="273"/>
      <c r="K5" s="273"/>
    </row>
    <row r="6" spans="2:12" ht="14.85" customHeight="1" x14ac:dyDescent="0.3">
      <c r="B6" s="286"/>
      <c r="C6" s="286"/>
      <c r="D6" s="147"/>
      <c r="E6" s="286" t="str">
        <f>IF(D6="No","NA","")</f>
        <v/>
      </c>
      <c r="F6" s="286"/>
      <c r="G6" s="254"/>
      <c r="H6" s="396"/>
      <c r="I6" s="396"/>
      <c r="J6" s="396"/>
      <c r="K6" s="255"/>
      <c r="L6" s="132"/>
    </row>
    <row r="7" spans="2:12" x14ac:dyDescent="0.3">
      <c r="B7" s="343"/>
      <c r="C7" s="343"/>
      <c r="D7" s="95"/>
      <c r="E7" s="343"/>
      <c r="F7" s="343"/>
      <c r="G7" s="343"/>
      <c r="H7" s="343"/>
      <c r="J7" s="119"/>
      <c r="K7" s="119"/>
      <c r="L7" s="132"/>
    </row>
    <row r="8" spans="2:12" x14ac:dyDescent="0.3">
      <c r="B8" s="278" t="s">
        <v>233</v>
      </c>
      <c r="C8" s="335"/>
      <c r="D8" s="335"/>
      <c r="E8" s="335"/>
      <c r="F8" s="335"/>
      <c r="G8" s="335"/>
      <c r="H8" s="335"/>
      <c r="I8" s="335"/>
      <c r="J8" s="335"/>
      <c r="K8" s="279"/>
      <c r="L8" s="132"/>
    </row>
    <row r="9" spans="2:12" ht="29.4" customHeight="1" x14ac:dyDescent="0.3">
      <c r="B9" s="276" t="s">
        <v>320</v>
      </c>
      <c r="C9" s="277"/>
      <c r="D9" s="280" t="s">
        <v>228</v>
      </c>
      <c r="E9" s="351"/>
      <c r="F9" s="281"/>
      <c r="G9" s="273" t="s">
        <v>230</v>
      </c>
      <c r="H9" s="273"/>
      <c r="I9" s="273"/>
      <c r="J9" s="273"/>
      <c r="K9" s="273"/>
      <c r="L9" s="132"/>
    </row>
    <row r="10" spans="2:12" ht="29.85" customHeight="1" x14ac:dyDescent="0.3">
      <c r="B10" s="397"/>
      <c r="C10" s="398"/>
      <c r="D10" s="254"/>
      <c r="E10" s="396"/>
      <c r="F10" s="255"/>
      <c r="G10" s="254"/>
      <c r="H10" s="396"/>
      <c r="I10" s="396"/>
      <c r="J10" s="396"/>
      <c r="K10" s="255"/>
      <c r="L10" s="132"/>
    </row>
    <row r="11" spans="2:12" x14ac:dyDescent="0.3">
      <c r="B11" s="92"/>
      <c r="C11" s="92"/>
      <c r="D11" s="95"/>
      <c r="E11" s="92"/>
      <c r="F11" s="92"/>
      <c r="G11" s="92"/>
      <c r="H11" s="92"/>
      <c r="J11" s="132"/>
      <c r="K11" s="132"/>
      <c r="L11" s="132"/>
    </row>
    <row r="12" spans="2:12" x14ac:dyDescent="0.3">
      <c r="B12" s="345" t="s">
        <v>365</v>
      </c>
      <c r="C12" s="346"/>
      <c r="D12" s="346"/>
      <c r="E12" s="346"/>
      <c r="F12" s="346"/>
      <c r="G12" s="346"/>
      <c r="H12" s="346"/>
      <c r="I12" s="346"/>
      <c r="J12" s="346"/>
      <c r="K12" s="347"/>
      <c r="L12" s="132"/>
    </row>
    <row r="13" spans="2:12" x14ac:dyDescent="0.3">
      <c r="B13" s="329" t="s">
        <v>366</v>
      </c>
      <c r="C13" s="330"/>
      <c r="D13" s="330"/>
      <c r="E13" s="330"/>
      <c r="F13" s="330"/>
      <c r="G13" s="330"/>
      <c r="H13" s="330"/>
      <c r="I13" s="330"/>
      <c r="J13" s="330"/>
      <c r="K13" s="331"/>
    </row>
    <row r="14" spans="2:12" ht="14.85" customHeight="1" x14ac:dyDescent="0.3">
      <c r="B14" s="288" t="s">
        <v>87</v>
      </c>
      <c r="C14" s="288"/>
      <c r="D14" s="288"/>
      <c r="E14" s="288"/>
      <c r="F14" s="288"/>
      <c r="G14" s="288"/>
      <c r="H14" s="288"/>
      <c r="I14" s="288"/>
      <c r="J14" s="288"/>
      <c r="K14" s="288"/>
      <c r="L14" s="121"/>
    </row>
    <row r="15" spans="2:12" ht="29.85" customHeight="1" x14ac:dyDescent="0.3">
      <c r="B15" s="273" t="s">
        <v>88</v>
      </c>
      <c r="C15" s="273"/>
      <c r="D15" s="273" t="s">
        <v>89</v>
      </c>
      <c r="E15" s="273"/>
      <c r="F15" s="273" t="s">
        <v>1</v>
      </c>
      <c r="G15" s="273"/>
      <c r="H15" s="273" t="s">
        <v>2</v>
      </c>
      <c r="I15" s="273"/>
      <c r="J15" s="273" t="s">
        <v>124</v>
      </c>
      <c r="K15" s="273"/>
    </row>
    <row r="16" spans="2:12" ht="105.15" customHeight="1" x14ac:dyDescent="0.3">
      <c r="B16" s="326" t="s">
        <v>153</v>
      </c>
      <c r="C16" s="327"/>
      <c r="D16" s="326" t="s">
        <v>460</v>
      </c>
      <c r="E16" s="327"/>
      <c r="F16" s="326" t="s">
        <v>461</v>
      </c>
      <c r="G16" s="327"/>
      <c r="H16" s="326" t="s">
        <v>510</v>
      </c>
      <c r="I16" s="326"/>
      <c r="J16" s="399"/>
      <c r="K16" s="399"/>
    </row>
    <row r="17" spans="2:12" x14ac:dyDescent="0.3">
      <c r="B17" s="9" t="s">
        <v>3</v>
      </c>
      <c r="C17" s="150"/>
      <c r="D17" s="9" t="s">
        <v>3</v>
      </c>
      <c r="E17" s="150"/>
      <c r="F17" s="9" t="s">
        <v>3</v>
      </c>
      <c r="G17" s="150" t="str">
        <f>IF(C17="d", "NA", "")</f>
        <v/>
      </c>
      <c r="H17" s="94"/>
      <c r="I17" s="94"/>
      <c r="J17" s="94"/>
      <c r="K17" s="94"/>
      <c r="L17" s="94"/>
    </row>
    <row r="18" spans="2:12" x14ac:dyDescent="0.3">
      <c r="B18" s="95"/>
      <c r="C18" s="95"/>
      <c r="D18" s="95"/>
      <c r="E18" s="95"/>
      <c r="F18" s="95"/>
      <c r="G18" s="95"/>
    </row>
  </sheetData>
  <sheetProtection selectLockedCells="1"/>
  <mergeCells count="33">
    <mergeCell ref="B16:C16"/>
    <mergeCell ref="D16:E16"/>
    <mergeCell ref="B12:K12"/>
    <mergeCell ref="B13:K13"/>
    <mergeCell ref="F15:G15"/>
    <mergeCell ref="B15:C15"/>
    <mergeCell ref="D15:E15"/>
    <mergeCell ref="J15:K15"/>
    <mergeCell ref="J16:K16"/>
    <mergeCell ref="B14:K14"/>
    <mergeCell ref="H16:I16"/>
    <mergeCell ref="H15:I15"/>
    <mergeCell ref="F16:G16"/>
    <mergeCell ref="B8:K8"/>
    <mergeCell ref="G10:K10"/>
    <mergeCell ref="E5:F5"/>
    <mergeCell ref="E6:F6"/>
    <mergeCell ref="B9:C9"/>
    <mergeCell ref="G6:K6"/>
    <mergeCell ref="G7:H7"/>
    <mergeCell ref="D9:F9"/>
    <mergeCell ref="B10:C10"/>
    <mergeCell ref="D10:F10"/>
    <mergeCell ref="G9:K9"/>
    <mergeCell ref="B1:K1"/>
    <mergeCell ref="B2:K2"/>
    <mergeCell ref="B3:K3"/>
    <mergeCell ref="E7:F7"/>
    <mergeCell ref="B7:C7"/>
    <mergeCell ref="B5:C5"/>
    <mergeCell ref="B6:C6"/>
    <mergeCell ref="G5:K5"/>
    <mergeCell ref="B4:K4"/>
  </mergeCells>
  <conditionalFormatting sqref="B6:K6 B10:K10 J16:K16 C17 E17 G17">
    <cfRule type="containsBlanks" dxfId="3" priority="1">
      <formula>LEN(TRIM(B6))=0</formula>
    </cfRule>
  </conditionalFormatting>
  <dataValidations count="3">
    <dataValidation type="list" allowBlank="1" showInputMessage="1" showErrorMessage="1" sqref="D6" xr:uid="{EF0E5ECE-7038-4C15-BF34-1BE5E748C3BF}">
      <formula1>"Sí,No"</formula1>
    </dataValidation>
    <dataValidation type="list" allowBlank="1" showInputMessage="1" showErrorMessage="1" sqref="C17 E17" xr:uid="{96FBAD18-468C-494B-9BCA-DF4DD501A6FA}">
      <formula1>"a,b,c,d"</formula1>
    </dataValidation>
    <dataValidation type="list" allowBlank="1" showInputMessage="1" showErrorMessage="1" sqref="G17" xr:uid="{2801C29A-66C5-4ABB-ABFC-2BFAF59B4343}">
      <formula1>"a,b,c"</formula1>
    </dataValidation>
  </dataValidations>
  <pageMargins left="0.7" right="0.7" top="0.75" bottom="0.75" header="0.3" footer="0.3"/>
  <pageSetup paperSize="9" scale="74" fitToHeight="0" orientation="portrait" r:id="rId1"/>
  <headerFooter>
    <oddHeader>&amp;C&amp;P</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1A0073-7BC8-4116-B1B2-379ED5F810AE}">
  <sheetPr codeName="Sheet10">
    <pageSetUpPr fitToPage="1"/>
  </sheetPr>
  <dimension ref="A1:O25"/>
  <sheetViews>
    <sheetView zoomScaleNormal="100" workbookViewId="0">
      <selection activeCell="B4" sqref="B4:F4"/>
    </sheetView>
  </sheetViews>
  <sheetFormatPr baseColWidth="10" defaultColWidth="0" defaultRowHeight="14.4" zeroHeight="1" x14ac:dyDescent="0.3"/>
  <cols>
    <col min="1" max="1" width="2.6640625" customWidth="1"/>
    <col min="2" max="2" width="33.88671875" customWidth="1"/>
    <col min="3" max="3" width="9" customWidth="1"/>
    <col min="4" max="4" width="21.5546875" customWidth="1"/>
    <col min="5" max="5" width="24.88671875" customWidth="1"/>
    <col min="6" max="6" width="23" customWidth="1"/>
    <col min="7" max="7" width="2.5546875" customWidth="1"/>
    <col min="8" max="13" width="8.6640625" hidden="1" customWidth="1"/>
    <col min="14" max="15" width="0" hidden="1" customWidth="1"/>
    <col min="16" max="16384" width="8.6640625" hidden="1"/>
  </cols>
  <sheetData>
    <row r="1" spans="2:7" s="95" customFormat="1" ht="18" x14ac:dyDescent="0.35">
      <c r="B1" s="388" t="s">
        <v>90</v>
      </c>
      <c r="C1" s="388"/>
      <c r="D1" s="388"/>
      <c r="E1" s="388"/>
      <c r="F1" s="388"/>
    </row>
    <row r="2" spans="2:7" s="95" customFormat="1" x14ac:dyDescent="0.3">
      <c r="B2" s="328" t="s">
        <v>367</v>
      </c>
      <c r="C2" s="328"/>
      <c r="D2" s="328"/>
      <c r="E2" s="328"/>
      <c r="F2" s="328"/>
    </row>
    <row r="3" spans="2:7" s="95" customFormat="1" x14ac:dyDescent="0.3">
      <c r="B3" s="313" t="s">
        <v>150</v>
      </c>
      <c r="C3" s="313"/>
      <c r="D3" s="313"/>
      <c r="E3" s="313"/>
      <c r="F3" s="313"/>
    </row>
    <row r="4" spans="2:7" s="95" customFormat="1" ht="14.85" customHeight="1" x14ac:dyDescent="0.3">
      <c r="B4" s="376" t="s">
        <v>485</v>
      </c>
      <c r="C4" s="376"/>
      <c r="D4" s="376"/>
      <c r="E4" s="376"/>
      <c r="F4" s="376"/>
    </row>
    <row r="5" spans="2:7" s="95" customFormat="1" ht="43.2" x14ac:dyDescent="0.3">
      <c r="B5" s="4" t="s">
        <v>91</v>
      </c>
      <c r="C5" s="4" t="s">
        <v>17</v>
      </c>
      <c r="D5" s="4" t="s">
        <v>34</v>
      </c>
      <c r="E5" s="4" t="s">
        <v>439</v>
      </c>
      <c r="F5" s="4" t="s">
        <v>128</v>
      </c>
      <c r="G5" s="134"/>
    </row>
    <row r="6" spans="2:7" s="95" customFormat="1" x14ac:dyDescent="0.3">
      <c r="B6" s="149"/>
      <c r="C6" s="164"/>
      <c r="D6" s="147"/>
      <c r="E6" s="164"/>
      <c r="F6" s="147"/>
      <c r="G6" s="134"/>
    </row>
    <row r="7" spans="2:7" s="95" customFormat="1" x14ac:dyDescent="0.3">
      <c r="B7" s="149"/>
      <c r="C7" s="164"/>
      <c r="D7" s="147"/>
      <c r="E7" s="164"/>
      <c r="F7" s="147"/>
      <c r="G7" s="134"/>
    </row>
    <row r="8" spans="2:7" s="95" customFormat="1" x14ac:dyDescent="0.3">
      <c r="B8" s="149"/>
      <c r="C8" s="164"/>
      <c r="D8" s="147"/>
      <c r="E8" s="164"/>
      <c r="F8" s="147"/>
    </row>
    <row r="9" spans="2:7" s="95" customFormat="1" x14ac:dyDescent="0.3">
      <c r="B9" s="149"/>
      <c r="C9" s="164"/>
      <c r="D9" s="147"/>
      <c r="E9" s="164"/>
      <c r="F9" s="147"/>
    </row>
    <row r="10" spans="2:7" s="95" customFormat="1" x14ac:dyDescent="0.3">
      <c r="B10" s="149"/>
      <c r="C10" s="164"/>
      <c r="D10" s="147"/>
      <c r="E10" s="164"/>
      <c r="F10" s="147"/>
    </row>
    <row r="11" spans="2:7" s="95" customFormat="1" x14ac:dyDescent="0.3">
      <c r="B11" s="149"/>
      <c r="C11" s="164"/>
      <c r="D11" s="147"/>
      <c r="E11" s="164"/>
      <c r="F11" s="147"/>
    </row>
    <row r="12" spans="2:7" s="95" customFormat="1" x14ac:dyDescent="0.3">
      <c r="B12" s="149"/>
      <c r="C12" s="164"/>
      <c r="D12" s="147"/>
      <c r="E12" s="164"/>
      <c r="F12" s="147"/>
    </row>
    <row r="13" spans="2:7" s="95" customFormat="1" x14ac:dyDescent="0.3">
      <c r="B13" s="149"/>
      <c r="C13" s="164"/>
      <c r="D13" s="147"/>
      <c r="E13" s="164"/>
      <c r="F13" s="147"/>
    </row>
    <row r="14" spans="2:7" s="95" customFormat="1" x14ac:dyDescent="0.3">
      <c r="B14" s="149"/>
      <c r="C14" s="164"/>
      <c r="D14" s="147"/>
      <c r="E14" s="164"/>
      <c r="F14" s="147"/>
    </row>
    <row r="15" spans="2:7" s="95" customFormat="1" x14ac:dyDescent="0.3">
      <c r="D15" s="94"/>
    </row>
    <row r="16" spans="2:7" s="95" customFormat="1" x14ac:dyDescent="0.3">
      <c r="B16" s="328" t="s">
        <v>367</v>
      </c>
      <c r="C16" s="328"/>
      <c r="D16" s="328"/>
      <c r="E16" s="328"/>
      <c r="F16" s="328"/>
    </row>
    <row r="17" spans="2:6" s="95" customFormat="1" x14ac:dyDescent="0.3">
      <c r="B17" s="313" t="s">
        <v>149</v>
      </c>
      <c r="C17" s="313"/>
      <c r="D17" s="313"/>
      <c r="E17" s="313"/>
      <c r="F17" s="313"/>
    </row>
    <row r="18" spans="2:6" s="95" customFormat="1" ht="14.85" customHeight="1" x14ac:dyDescent="0.3">
      <c r="B18" s="288" t="s">
        <v>129</v>
      </c>
      <c r="C18" s="288"/>
      <c r="D18" s="288"/>
      <c r="E18" s="288"/>
      <c r="F18" s="288"/>
    </row>
    <row r="19" spans="2:6" s="95" customFormat="1" ht="35.25" customHeight="1" x14ac:dyDescent="0.3">
      <c r="B19" s="4" t="s">
        <v>91</v>
      </c>
      <c r="C19" s="6" t="s">
        <v>17</v>
      </c>
      <c r="D19" s="4" t="s">
        <v>93</v>
      </c>
      <c r="E19" s="4" t="s">
        <v>92</v>
      </c>
      <c r="F19" s="4" t="s">
        <v>236</v>
      </c>
    </row>
    <row r="20" spans="2:6" s="95" customFormat="1" x14ac:dyDescent="0.3">
      <c r="B20" s="143"/>
      <c r="C20" s="164"/>
      <c r="D20" s="147"/>
      <c r="E20" s="147"/>
      <c r="F20" s="147"/>
    </row>
    <row r="21" spans="2:6" s="95" customFormat="1" x14ac:dyDescent="0.3">
      <c r="B21" s="143"/>
      <c r="C21" s="164"/>
      <c r="D21" s="147"/>
      <c r="E21" s="147"/>
      <c r="F21" s="147"/>
    </row>
    <row r="22" spans="2:6" s="95" customFormat="1" x14ac:dyDescent="0.3">
      <c r="B22" s="143"/>
      <c r="C22" s="164"/>
      <c r="D22" s="147"/>
      <c r="E22" s="147"/>
      <c r="F22" s="147"/>
    </row>
    <row r="23" spans="2:6" s="95" customFormat="1" x14ac:dyDescent="0.3">
      <c r="B23" s="149"/>
      <c r="C23" s="164"/>
      <c r="D23" s="147"/>
      <c r="E23" s="147"/>
      <c r="F23" s="147"/>
    </row>
    <row r="24" spans="2:6" s="95" customFormat="1" x14ac:dyDescent="0.3">
      <c r="B24" s="149"/>
      <c r="C24" s="164"/>
      <c r="D24" s="147"/>
      <c r="E24" s="147"/>
      <c r="F24" s="147"/>
    </row>
    <row r="25" spans="2:6" s="95" customFormat="1" x14ac:dyDescent="0.3"/>
  </sheetData>
  <sheetProtection selectLockedCells="1"/>
  <mergeCells count="7">
    <mergeCell ref="B18:F18"/>
    <mergeCell ref="B1:F1"/>
    <mergeCell ref="B2:F2"/>
    <mergeCell ref="B3:F3"/>
    <mergeCell ref="B16:F16"/>
    <mergeCell ref="B17:F17"/>
    <mergeCell ref="B4:F4"/>
  </mergeCells>
  <conditionalFormatting sqref="B6:F14 B20:F24">
    <cfRule type="containsBlanks" dxfId="2" priority="1">
      <formula>LEN(TRIM(B6))=0</formula>
    </cfRule>
  </conditionalFormatting>
  <dataValidations count="5">
    <dataValidation type="list" allowBlank="1" showInputMessage="1" showErrorMessage="1" sqref="D6:D14" xr:uid="{0B95A21D-0592-4B83-9521-BF2E661B6FA4}">
      <formula1>"Gasolina,Diésel,Gas,GLP"</formula1>
    </dataValidation>
    <dataValidation type="list" allowBlank="1" showInputMessage="1" showErrorMessage="1" sqref="F6:F14" xr:uid="{E10EF041-B1BF-42E2-A8F4-16CE2E77162F}">
      <formula1>"Mensual,Semestral,Anual,Bianual,No se revisa"</formula1>
    </dataValidation>
    <dataValidation type="list" allowBlank="1" showInputMessage="1" showErrorMessage="1" sqref="D20:F24" xr:uid="{971AD17A-9070-438A-88E0-F54DF3EA737F}">
      <formula1>"Sí,No"</formula1>
    </dataValidation>
    <dataValidation type="decimal" allowBlank="1" showInputMessage="1" showErrorMessage="1" error="Ingrese solo números" sqref="C20:C24 C6:C14 E6:E14" xr:uid="{35E7388E-94B4-4172-A957-CD8F4D40217B}">
      <formula1>0</formula1>
      <formula2>10000000</formula2>
    </dataValidation>
    <dataValidation type="list" allowBlank="1" showInputMessage="1" showErrorMessage="1" sqref="B6:B14" xr:uid="{C604E5D8-FD3D-4668-A1C6-7D503AA69D20}">
      <formula1>"Ambulancia,Vehículo sedán,Vehículo pick-up,Vehículo 4x4,Otro"</formula1>
    </dataValidation>
  </dataValidations>
  <pageMargins left="0.7" right="0.7" top="0.75" bottom="0.75" header="0.3" footer="0.3"/>
  <pageSetup paperSize="9" scale="74" fitToHeight="0" orientation="portrait" r:id="rId1"/>
  <headerFooter>
    <oddHeader>&amp;C&amp;P</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BA239B-CE70-49E8-9AF1-ED6E04CE5448}">
  <sheetPr codeName="Sheet11">
    <pageSetUpPr fitToPage="1"/>
  </sheetPr>
  <dimension ref="A1:K14"/>
  <sheetViews>
    <sheetView zoomScaleNormal="100" workbookViewId="0">
      <selection activeCell="C6" sqref="C6"/>
    </sheetView>
  </sheetViews>
  <sheetFormatPr baseColWidth="10" defaultColWidth="0" defaultRowHeight="14.4" zeroHeight="1" x14ac:dyDescent="0.3"/>
  <cols>
    <col min="1" max="1" width="2.6640625" customWidth="1"/>
    <col min="2" max="2" width="18.44140625" customWidth="1"/>
    <col min="3" max="3" width="14.44140625" customWidth="1"/>
    <col min="4" max="5" width="19.5546875" customWidth="1"/>
    <col min="6" max="6" width="10.6640625" customWidth="1"/>
    <col min="7" max="7" width="20.33203125" customWidth="1"/>
    <col min="8" max="8" width="18.109375" customWidth="1"/>
    <col min="9" max="9" width="11.109375" customWidth="1"/>
    <col min="10" max="10" width="2.5546875" customWidth="1"/>
    <col min="11" max="11" width="0" hidden="1" customWidth="1"/>
    <col min="12" max="16384" width="8.6640625" hidden="1"/>
  </cols>
  <sheetData>
    <row r="1" spans="2:10" s="95" customFormat="1" ht="18" x14ac:dyDescent="0.35">
      <c r="B1" s="314" t="s">
        <v>94</v>
      </c>
      <c r="C1" s="315"/>
      <c r="D1" s="315"/>
      <c r="E1" s="315"/>
      <c r="F1" s="315"/>
      <c r="G1" s="315"/>
      <c r="H1" s="315"/>
      <c r="I1" s="316"/>
    </row>
    <row r="2" spans="2:10" s="95" customFormat="1" x14ac:dyDescent="0.3">
      <c r="B2" s="345" t="s">
        <v>368</v>
      </c>
      <c r="C2" s="346"/>
      <c r="D2" s="346"/>
      <c r="E2" s="346"/>
      <c r="F2" s="346"/>
      <c r="G2" s="346"/>
      <c r="H2" s="346"/>
      <c r="I2" s="347"/>
    </row>
    <row r="3" spans="2:10" s="95" customFormat="1" x14ac:dyDescent="0.3">
      <c r="B3" s="329" t="s">
        <v>191</v>
      </c>
      <c r="C3" s="330"/>
      <c r="D3" s="330"/>
      <c r="E3" s="330"/>
      <c r="F3" s="330"/>
      <c r="G3" s="330"/>
      <c r="H3" s="330"/>
      <c r="I3" s="331"/>
    </row>
    <row r="4" spans="2:10" s="95" customFormat="1" ht="14.85" customHeight="1" x14ac:dyDescent="0.3">
      <c r="B4" s="288" t="s">
        <v>148</v>
      </c>
      <c r="C4" s="288"/>
      <c r="D4" s="288"/>
      <c r="E4" s="288"/>
      <c r="F4" s="288"/>
      <c r="G4" s="288"/>
      <c r="H4" s="288"/>
      <c r="I4" s="288"/>
    </row>
    <row r="5" spans="2:10" s="95" customFormat="1" ht="28.8" x14ac:dyDescent="0.3">
      <c r="B5" s="4" t="s">
        <v>95</v>
      </c>
      <c r="C5" s="4" t="s">
        <v>434</v>
      </c>
      <c r="D5" s="4" t="s">
        <v>116</v>
      </c>
      <c r="E5" s="4" t="s">
        <v>147</v>
      </c>
      <c r="F5" s="4" t="s">
        <v>96</v>
      </c>
      <c r="G5" s="4" t="s">
        <v>18</v>
      </c>
      <c r="H5" s="13" t="s">
        <v>435</v>
      </c>
      <c r="I5" s="13" t="s">
        <v>97</v>
      </c>
    </row>
    <row r="6" spans="2:10" s="95" customFormat="1" x14ac:dyDescent="0.3">
      <c r="B6" s="143" t="s">
        <v>98</v>
      </c>
      <c r="C6" s="167"/>
      <c r="D6" s="168" t="str">
        <f t="shared" ref="D6:D13" si="0">IF(C6="No","NA","")</f>
        <v/>
      </c>
      <c r="E6" s="209" t="str">
        <f t="shared" ref="E6:E13" si="1">IF(C6="No","NA","")</f>
        <v/>
      </c>
      <c r="F6" s="210" t="str">
        <f t="shared" ref="F6:F13" si="2">IF(C6="No","NA","")</f>
        <v/>
      </c>
      <c r="G6" s="211" t="str">
        <f t="shared" ref="G6:G13" si="3">IF(C6="No","NA","")</f>
        <v/>
      </c>
      <c r="H6" s="167" t="str">
        <f t="shared" ref="H6:H13" si="4">IF(C6="No","NA","")</f>
        <v/>
      </c>
      <c r="I6" s="212" t="str">
        <f t="shared" ref="I6:I13" si="5">IF(C6="No","NA","")</f>
        <v/>
      </c>
    </row>
    <row r="7" spans="2:10" s="95" customFormat="1" x14ac:dyDescent="0.3">
      <c r="B7" s="143" t="s">
        <v>99</v>
      </c>
      <c r="C7" s="167"/>
      <c r="D7" s="168" t="str">
        <f t="shared" si="0"/>
        <v/>
      </c>
      <c r="E7" s="209" t="str">
        <f t="shared" si="1"/>
        <v/>
      </c>
      <c r="F7" s="210" t="str">
        <f t="shared" si="2"/>
        <v/>
      </c>
      <c r="G7" s="211" t="str">
        <f t="shared" si="3"/>
        <v/>
      </c>
      <c r="H7" s="167" t="str">
        <f t="shared" si="4"/>
        <v/>
      </c>
      <c r="I7" s="212" t="str">
        <f t="shared" si="5"/>
        <v/>
      </c>
    </row>
    <row r="8" spans="2:10" s="95" customFormat="1" x14ac:dyDescent="0.3">
      <c r="B8" s="143" t="s">
        <v>114</v>
      </c>
      <c r="C8" s="167"/>
      <c r="D8" s="168" t="str">
        <f t="shared" si="0"/>
        <v/>
      </c>
      <c r="E8" s="209" t="str">
        <f t="shared" si="1"/>
        <v/>
      </c>
      <c r="F8" s="210" t="str">
        <f t="shared" si="2"/>
        <v/>
      </c>
      <c r="G8" s="211" t="str">
        <f t="shared" si="3"/>
        <v/>
      </c>
      <c r="H8" s="167" t="str">
        <f t="shared" si="4"/>
        <v/>
      </c>
      <c r="I8" s="212" t="str">
        <f t="shared" si="5"/>
        <v/>
      </c>
    </row>
    <row r="9" spans="2:10" s="95" customFormat="1" x14ac:dyDescent="0.3">
      <c r="B9" s="143" t="s">
        <v>100</v>
      </c>
      <c r="C9" s="167"/>
      <c r="D9" s="168" t="str">
        <f t="shared" si="0"/>
        <v/>
      </c>
      <c r="E9" s="209" t="str">
        <f t="shared" si="1"/>
        <v/>
      </c>
      <c r="F9" s="210" t="str">
        <f t="shared" si="2"/>
        <v/>
      </c>
      <c r="G9" s="211" t="str">
        <f t="shared" si="3"/>
        <v/>
      </c>
      <c r="H9" s="167" t="str">
        <f t="shared" si="4"/>
        <v/>
      </c>
      <c r="I9" s="212" t="str">
        <f t="shared" si="5"/>
        <v/>
      </c>
    </row>
    <row r="10" spans="2:10" s="95" customFormat="1" x14ac:dyDescent="0.3">
      <c r="B10" s="143" t="s">
        <v>101</v>
      </c>
      <c r="C10" s="167"/>
      <c r="D10" s="168" t="str">
        <f t="shared" si="0"/>
        <v/>
      </c>
      <c r="E10" s="209" t="str">
        <f t="shared" si="1"/>
        <v/>
      </c>
      <c r="F10" s="210" t="str">
        <f t="shared" si="2"/>
        <v/>
      </c>
      <c r="G10" s="211" t="str">
        <f t="shared" si="3"/>
        <v/>
      </c>
      <c r="H10" s="167" t="str">
        <f t="shared" si="4"/>
        <v/>
      </c>
      <c r="I10" s="212" t="str">
        <f t="shared" si="5"/>
        <v/>
      </c>
    </row>
    <row r="11" spans="2:10" s="95" customFormat="1" x14ac:dyDescent="0.3">
      <c r="B11" s="143" t="s">
        <v>167</v>
      </c>
      <c r="C11" s="167"/>
      <c r="D11" s="168" t="str">
        <f t="shared" si="0"/>
        <v/>
      </c>
      <c r="E11" s="209" t="str">
        <f t="shared" si="1"/>
        <v/>
      </c>
      <c r="F11" s="210" t="str">
        <f t="shared" si="2"/>
        <v/>
      </c>
      <c r="G11" s="211" t="str">
        <f t="shared" si="3"/>
        <v/>
      </c>
      <c r="H11" s="167" t="str">
        <f t="shared" si="4"/>
        <v/>
      </c>
      <c r="I11" s="212" t="str">
        <f t="shared" si="5"/>
        <v/>
      </c>
    </row>
    <row r="12" spans="2:10" s="95" customFormat="1" x14ac:dyDescent="0.3">
      <c r="B12" s="143" t="s">
        <v>168</v>
      </c>
      <c r="C12" s="167"/>
      <c r="D12" s="168" t="str">
        <f t="shared" si="0"/>
        <v/>
      </c>
      <c r="E12" s="209" t="str">
        <f t="shared" si="1"/>
        <v/>
      </c>
      <c r="F12" s="210" t="str">
        <f t="shared" si="2"/>
        <v/>
      </c>
      <c r="G12" s="211" t="str">
        <f t="shared" si="3"/>
        <v/>
      </c>
      <c r="H12" s="167" t="str">
        <f t="shared" si="4"/>
        <v/>
      </c>
      <c r="I12" s="212" t="str">
        <f t="shared" si="5"/>
        <v/>
      </c>
    </row>
    <row r="13" spans="2:10" s="95" customFormat="1" x14ac:dyDescent="0.3">
      <c r="B13" s="143"/>
      <c r="C13" s="167"/>
      <c r="D13" s="168" t="str">
        <f t="shared" si="0"/>
        <v/>
      </c>
      <c r="E13" s="209" t="str">
        <f t="shared" si="1"/>
        <v/>
      </c>
      <c r="F13" s="210" t="str">
        <f t="shared" si="2"/>
        <v/>
      </c>
      <c r="G13" s="211" t="str">
        <f t="shared" si="3"/>
        <v/>
      </c>
      <c r="H13" s="167" t="str">
        <f t="shared" si="4"/>
        <v/>
      </c>
      <c r="I13" s="212" t="str">
        <f t="shared" si="5"/>
        <v/>
      </c>
    </row>
    <row r="14" spans="2:10" x14ac:dyDescent="0.3">
      <c r="B14" s="95"/>
      <c r="C14" s="95"/>
      <c r="D14" s="95"/>
      <c r="E14" s="95"/>
      <c r="F14" s="95"/>
      <c r="G14" s="95"/>
      <c r="H14" s="95"/>
      <c r="I14" s="95"/>
      <c r="J14" s="95"/>
    </row>
  </sheetData>
  <sheetProtection selectLockedCells="1"/>
  <mergeCells count="4">
    <mergeCell ref="B4:I4"/>
    <mergeCell ref="B1:I1"/>
    <mergeCell ref="B2:I2"/>
    <mergeCell ref="B3:I3"/>
  </mergeCells>
  <conditionalFormatting sqref="B6:I13">
    <cfRule type="containsBlanks" dxfId="1" priority="1">
      <formula>LEN(TRIM(B6))=0</formula>
    </cfRule>
  </conditionalFormatting>
  <dataValidations count="2">
    <dataValidation type="list" allowBlank="1" showInputMessage="1" showErrorMessage="1" sqref="C6:C13 H6:H13" xr:uid="{6066C89C-37B8-4F8E-B767-AD47AC3560A1}">
      <formula1>"Sí,No"</formula1>
    </dataValidation>
    <dataValidation type="decimal" allowBlank="1" showInputMessage="1" showErrorMessage="1" error="Ingrese solo números" sqref="E6:F13 I6:I13" xr:uid="{6C79BD13-3F94-4AAE-A146-67C4662A9BF6}">
      <formula1>0</formula1>
      <formula2>100000000</formula2>
    </dataValidation>
  </dataValidations>
  <pageMargins left="0.7" right="0.7" top="0.75" bottom="0.75" header="0.3" footer="0.3"/>
  <pageSetup paperSize="9" scale="63" fitToHeight="0" orientation="portrait" r:id="rId1"/>
  <headerFooter>
    <oddHeader>&amp;C&amp;P</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9C28A3-A10F-4043-B035-9B1E07A0D5E2}">
  <sheetPr codeName="Sheet14">
    <pageSetUpPr fitToPage="1"/>
  </sheetPr>
  <dimension ref="A1:R274"/>
  <sheetViews>
    <sheetView showZeros="0" workbookViewId="0">
      <selection activeCell="E2" sqref="E2"/>
    </sheetView>
  </sheetViews>
  <sheetFormatPr baseColWidth="10" defaultColWidth="0" defaultRowHeight="14.4" zeroHeight="1" x14ac:dyDescent="0.3"/>
  <cols>
    <col min="1" max="1" width="2.88671875" customWidth="1"/>
    <col min="2" max="4" width="8.6640625" customWidth="1"/>
    <col min="5" max="5" width="8.88671875" bestFit="1" customWidth="1"/>
    <col min="6" max="14" width="8.6640625" customWidth="1"/>
    <col min="15" max="15" width="2.88671875" customWidth="1"/>
    <col min="16" max="16384" width="8.6640625" hidden="1"/>
  </cols>
  <sheetData>
    <row r="1" spans="1:15" ht="17.399999999999999" x14ac:dyDescent="0.3">
      <c r="A1" s="95"/>
      <c r="B1" s="14"/>
      <c r="C1" s="15"/>
      <c r="D1" s="15"/>
      <c r="E1" s="551" t="s">
        <v>520</v>
      </c>
      <c r="F1" s="551"/>
      <c r="G1" s="551"/>
      <c r="H1" s="551"/>
      <c r="I1" s="551"/>
      <c r="J1" s="551"/>
      <c r="K1" s="16"/>
      <c r="L1" s="16"/>
      <c r="M1" s="16"/>
      <c r="N1" s="17"/>
      <c r="O1" s="95"/>
    </row>
    <row r="2" spans="1:15" x14ac:dyDescent="0.3">
      <c r="A2" s="95"/>
      <c r="B2" s="19"/>
      <c r="C2" s="20"/>
      <c r="D2" s="20"/>
      <c r="E2" s="20"/>
      <c r="F2" s="20"/>
      <c r="G2" s="20"/>
      <c r="H2" s="20"/>
      <c r="I2" s="20"/>
      <c r="J2" s="20"/>
      <c r="K2" s="20"/>
      <c r="L2" s="20"/>
      <c r="M2" s="20"/>
      <c r="N2" s="21"/>
      <c r="O2" s="95"/>
    </row>
    <row r="3" spans="1:15" ht="15.6" x14ac:dyDescent="0.3">
      <c r="A3" s="95"/>
      <c r="B3" s="19"/>
      <c r="C3" s="20"/>
      <c r="D3" s="216" t="s">
        <v>471</v>
      </c>
      <c r="E3" s="216"/>
      <c r="F3" s="216"/>
      <c r="G3" s="216"/>
      <c r="H3" s="216"/>
      <c r="I3" s="216"/>
      <c r="J3" s="216"/>
      <c r="K3" s="216"/>
      <c r="L3" s="22"/>
      <c r="M3" s="22"/>
      <c r="N3" s="23"/>
      <c r="O3" s="95"/>
    </row>
    <row r="4" spans="1:15" x14ac:dyDescent="0.3">
      <c r="A4" s="95"/>
      <c r="B4" s="19"/>
      <c r="C4" s="20"/>
      <c r="D4" s="20"/>
      <c r="E4" s="20"/>
      <c r="F4" s="20"/>
      <c r="G4" s="20"/>
      <c r="H4" s="24"/>
      <c r="I4" s="25"/>
      <c r="J4" s="25"/>
      <c r="K4" s="25"/>
      <c r="L4" s="25"/>
      <c r="M4" s="25"/>
      <c r="N4" s="26"/>
      <c r="O4" s="95"/>
    </row>
    <row r="5" spans="1:15" ht="16.2" thickBot="1" x14ac:dyDescent="0.35">
      <c r="A5" s="95"/>
      <c r="B5" s="27"/>
      <c r="C5" s="28"/>
      <c r="D5" s="28"/>
      <c r="E5" s="552" t="s">
        <v>103</v>
      </c>
      <c r="F5" s="552"/>
      <c r="G5" s="552"/>
      <c r="H5" s="552"/>
      <c r="I5" s="552"/>
      <c r="J5" s="552"/>
      <c r="K5" s="29"/>
      <c r="L5" s="29"/>
      <c r="M5" s="29"/>
      <c r="N5" s="30"/>
      <c r="O5" s="95"/>
    </row>
    <row r="6" spans="1:15" ht="15" thickBot="1" x14ac:dyDescent="0.35">
      <c r="A6" s="95"/>
      <c r="B6" s="31"/>
      <c r="C6" s="31"/>
      <c r="D6" s="31"/>
      <c r="E6" s="31"/>
      <c r="F6" s="31"/>
      <c r="G6" s="32"/>
      <c r="H6" s="32"/>
      <c r="I6" s="32"/>
      <c r="J6" s="32"/>
      <c r="K6" s="32"/>
      <c r="L6" s="32"/>
      <c r="M6" s="32"/>
      <c r="N6" s="32"/>
      <c r="O6" s="95"/>
    </row>
    <row r="7" spans="1:15" ht="21.6" thickBot="1" x14ac:dyDescent="0.35">
      <c r="A7" s="95"/>
      <c r="B7" s="553" t="s">
        <v>470</v>
      </c>
      <c r="C7" s="554"/>
      <c r="D7" s="554"/>
      <c r="E7" s="554"/>
      <c r="F7" s="554"/>
      <c r="G7" s="554"/>
      <c r="H7" s="554"/>
      <c r="I7" s="554"/>
      <c r="J7" s="554"/>
      <c r="K7" s="554"/>
      <c r="L7" s="554"/>
      <c r="M7" s="554"/>
      <c r="N7" s="555"/>
      <c r="O7" s="95"/>
    </row>
    <row r="8" spans="1:15" x14ac:dyDescent="0.3">
      <c r="A8" s="95"/>
      <c r="B8" s="479" t="s">
        <v>281</v>
      </c>
      <c r="C8" s="480"/>
      <c r="D8" s="480"/>
      <c r="E8" s="481">
        <f>Portada!G19</f>
        <v>0</v>
      </c>
      <c r="F8" s="481"/>
      <c r="G8" s="481"/>
      <c r="H8" s="481"/>
      <c r="I8" s="481"/>
      <c r="J8" s="481"/>
      <c r="K8" s="481"/>
      <c r="L8" s="481"/>
      <c r="M8" s="481"/>
      <c r="N8" s="482"/>
      <c r="O8" s="95"/>
    </row>
    <row r="9" spans="1:15" ht="14.85" customHeight="1" thickBot="1" x14ac:dyDescent="0.35">
      <c r="A9" s="95"/>
      <c r="B9" s="483" t="s">
        <v>278</v>
      </c>
      <c r="C9" s="484"/>
      <c r="D9" s="485"/>
      <c r="E9" s="486">
        <f>Portada!G21</f>
        <v>0</v>
      </c>
      <c r="F9" s="487"/>
      <c r="G9" s="487"/>
      <c r="H9" s="488"/>
      <c r="I9" s="489" t="s">
        <v>279</v>
      </c>
      <c r="J9" s="489"/>
      <c r="K9" s="489"/>
      <c r="L9" s="490">
        <f>Portada!G25</f>
        <v>0</v>
      </c>
      <c r="M9" s="491"/>
      <c r="N9" s="492"/>
      <c r="O9" s="95"/>
    </row>
    <row r="10" spans="1:15" ht="15" thickBot="1" x14ac:dyDescent="0.35">
      <c r="A10" s="95"/>
      <c r="B10" s="40"/>
      <c r="C10" s="40"/>
      <c r="D10" s="40"/>
      <c r="E10" s="40"/>
      <c r="F10" s="40"/>
      <c r="G10" s="40"/>
      <c r="H10" s="40"/>
      <c r="I10" s="40"/>
      <c r="J10" s="40"/>
      <c r="K10" s="40"/>
      <c r="L10" s="40"/>
      <c r="M10" s="40"/>
      <c r="N10" s="40"/>
      <c r="O10" s="95"/>
    </row>
    <row r="11" spans="1:15" x14ac:dyDescent="0.3">
      <c r="A11" s="95"/>
      <c r="B11" s="556" t="s">
        <v>483</v>
      </c>
      <c r="C11" s="557"/>
      <c r="D11" s="557"/>
      <c r="E11" s="557"/>
      <c r="F11" s="557"/>
      <c r="G11" s="557"/>
      <c r="H11" s="557"/>
      <c r="I11" s="557"/>
      <c r="J11" s="557"/>
      <c r="K11" s="557"/>
      <c r="L11" s="557"/>
      <c r="M11" s="557"/>
      <c r="N11" s="558"/>
      <c r="O11" s="95"/>
    </row>
    <row r="12" spans="1:15" x14ac:dyDescent="0.3">
      <c r="A12" s="95"/>
      <c r="B12" s="476" t="s">
        <v>192</v>
      </c>
      <c r="C12" s="272"/>
      <c r="D12" s="272"/>
      <c r="E12" s="272"/>
      <c r="F12" s="272"/>
      <c r="G12" s="272"/>
      <c r="H12" s="272"/>
      <c r="I12" s="272"/>
      <c r="J12" s="272"/>
      <c r="K12" s="272"/>
      <c r="L12" s="272"/>
      <c r="M12" s="272"/>
      <c r="N12" s="478"/>
      <c r="O12" s="95"/>
    </row>
    <row r="13" spans="1:15" x14ac:dyDescent="0.3">
      <c r="A13" s="95"/>
      <c r="B13" s="538" t="s">
        <v>251</v>
      </c>
      <c r="C13" s="539"/>
      <c r="D13" s="539"/>
      <c r="E13" s="520"/>
      <c r="F13" s="519" t="s">
        <v>252</v>
      </c>
      <c r="G13" s="520"/>
      <c r="H13" s="177" t="s">
        <v>238</v>
      </c>
      <c r="I13" s="94"/>
      <c r="J13" s="94"/>
      <c r="K13" s="94"/>
      <c r="L13" s="94"/>
      <c r="M13" s="94"/>
      <c r="N13" s="178"/>
      <c r="O13" s="95"/>
    </row>
    <row r="14" spans="1:15" x14ac:dyDescent="0.3">
      <c r="A14" s="95"/>
      <c r="B14" s="531" t="s">
        <v>473</v>
      </c>
      <c r="C14" s="532"/>
      <c r="D14" s="532"/>
      <c r="E14" s="533"/>
      <c r="F14" s="534">
        <f>SUM('Ficha general'!E39)</f>
        <v>0</v>
      </c>
      <c r="G14" s="535"/>
      <c r="H14" s="180" t="s">
        <v>242</v>
      </c>
      <c r="I14" s="94"/>
      <c r="J14" s="94"/>
      <c r="K14" s="94"/>
      <c r="L14" s="94"/>
      <c r="M14" s="94"/>
      <c r="N14" s="178"/>
      <c r="O14" s="95"/>
    </row>
    <row r="15" spans="1:15" x14ac:dyDescent="0.3">
      <c r="A15" s="95"/>
      <c r="B15" s="531" t="s">
        <v>472</v>
      </c>
      <c r="C15" s="532"/>
      <c r="D15" s="532"/>
      <c r="E15" s="533"/>
      <c r="F15" s="534">
        <f>'Ficha general'!M39</f>
        <v>0</v>
      </c>
      <c r="G15" s="535"/>
      <c r="H15" s="180" t="s">
        <v>242</v>
      </c>
      <c r="I15" s="94"/>
      <c r="J15" s="94"/>
      <c r="K15" s="94"/>
      <c r="L15" s="94"/>
      <c r="M15" s="94"/>
      <c r="N15" s="178"/>
      <c r="O15" s="95"/>
    </row>
    <row r="16" spans="1:15" x14ac:dyDescent="0.3">
      <c r="A16" s="95"/>
      <c r="B16" s="408" t="s">
        <v>339</v>
      </c>
      <c r="C16" s="264"/>
      <c r="D16" s="264"/>
      <c r="E16" s="265"/>
      <c r="F16" s="421">
        <f>MAX('Ficha general'!M27:M38)</f>
        <v>0</v>
      </c>
      <c r="G16" s="499"/>
      <c r="H16" s="180" t="s">
        <v>242</v>
      </c>
      <c r="I16" s="94"/>
      <c r="J16" s="94"/>
      <c r="K16" s="94"/>
      <c r="L16" s="94"/>
      <c r="M16" s="94"/>
      <c r="N16" s="178"/>
      <c r="O16" s="95"/>
    </row>
    <row r="17" spans="1:18" x14ac:dyDescent="0.3">
      <c r="A17" s="95"/>
      <c r="B17" s="433" t="s">
        <v>340</v>
      </c>
      <c r="C17" s="406"/>
      <c r="D17" s="406"/>
      <c r="E17" s="434"/>
      <c r="H17" s="174" t="s">
        <v>242</v>
      </c>
      <c r="I17" s="94"/>
      <c r="J17" s="94"/>
      <c r="K17" s="94"/>
      <c r="L17" s="94"/>
      <c r="M17" s="94"/>
      <c r="N17" s="178"/>
      <c r="O17" s="95"/>
    </row>
    <row r="18" spans="1:18" x14ac:dyDescent="0.3">
      <c r="A18" s="95"/>
      <c r="B18" s="408" t="s">
        <v>257</v>
      </c>
      <c r="C18" s="264"/>
      <c r="D18" s="264"/>
      <c r="E18" s="265"/>
      <c r="F18" s="421" t="e">
        <f>F14/'Ficha general'!H13</f>
        <v>#DIV/0!</v>
      </c>
      <c r="G18" s="499"/>
      <c r="H18" s="174" t="s">
        <v>242</v>
      </c>
      <c r="I18" s="94"/>
      <c r="J18" s="94"/>
      <c r="K18" s="94"/>
      <c r="L18" s="94"/>
      <c r="M18" s="94"/>
      <c r="N18" s="178"/>
      <c r="O18" s="95"/>
    </row>
    <row r="19" spans="1:18" x14ac:dyDescent="0.3">
      <c r="A19" s="95"/>
      <c r="B19" s="408" t="s">
        <v>258</v>
      </c>
      <c r="C19" s="264"/>
      <c r="D19" s="264"/>
      <c r="E19" s="265"/>
      <c r="F19" s="421" t="e">
        <f>F14/'Ficha general'!P12</f>
        <v>#DIV/0!</v>
      </c>
      <c r="G19" s="499"/>
      <c r="H19" s="174" t="s">
        <v>242</v>
      </c>
      <c r="I19" s="94"/>
      <c r="J19" s="94"/>
      <c r="K19" s="94"/>
      <c r="L19" s="94"/>
      <c r="M19" s="94"/>
      <c r="N19" s="178"/>
      <c r="O19" s="95"/>
    </row>
    <row r="20" spans="1:18" x14ac:dyDescent="0.3">
      <c r="A20" s="95"/>
      <c r="B20" s="408" t="s">
        <v>407</v>
      </c>
      <c r="C20" s="264"/>
      <c r="D20" s="264"/>
      <c r="E20" s="264"/>
      <c r="F20" s="421" t="e">
        <f>F14/'Ficha general'!P13*12</f>
        <v>#DIV/0!</v>
      </c>
      <c r="G20" s="499"/>
      <c r="H20" s="174" t="s">
        <v>242</v>
      </c>
      <c r="I20" s="94"/>
      <c r="J20" s="94"/>
      <c r="K20" s="94"/>
      <c r="L20" s="94"/>
      <c r="M20" s="94"/>
      <c r="N20" s="178"/>
      <c r="O20" s="95"/>
    </row>
    <row r="21" spans="1:18" x14ac:dyDescent="0.3">
      <c r="A21" s="95"/>
      <c r="B21" s="528" t="s">
        <v>336</v>
      </c>
      <c r="C21" s="529"/>
      <c r="D21" s="529"/>
      <c r="E21" s="529"/>
      <c r="F21" s="529"/>
      <c r="G21" s="529"/>
      <c r="H21" s="530"/>
      <c r="I21" s="94"/>
      <c r="J21" s="94"/>
      <c r="K21" s="94"/>
      <c r="L21" s="94"/>
      <c r="M21" s="94"/>
      <c r="N21" s="178"/>
      <c r="O21" s="95"/>
    </row>
    <row r="22" spans="1:18" x14ac:dyDescent="0.3">
      <c r="A22" s="95"/>
      <c r="B22" s="433" t="s">
        <v>484</v>
      </c>
      <c r="C22" s="406"/>
      <c r="D22" s="406"/>
      <c r="E22" s="406"/>
      <c r="F22" s="406"/>
      <c r="G22" s="406"/>
      <c r="H22" s="434"/>
      <c r="I22" s="94"/>
      <c r="J22" s="94"/>
      <c r="K22" s="94"/>
      <c r="L22" s="94"/>
      <c r="M22" s="94"/>
      <c r="N22" s="178"/>
      <c r="O22" s="95"/>
    </row>
    <row r="23" spans="1:18" x14ac:dyDescent="0.3">
      <c r="A23" s="95"/>
      <c r="B23" s="433" t="s">
        <v>511</v>
      </c>
      <c r="C23" s="406"/>
      <c r="D23" s="406"/>
      <c r="E23" s="406"/>
      <c r="F23" s="406"/>
      <c r="G23" s="406"/>
      <c r="H23" s="434"/>
      <c r="I23" s="94"/>
      <c r="J23" s="94"/>
      <c r="K23" s="94"/>
      <c r="L23" s="94"/>
      <c r="M23" s="94"/>
      <c r="N23" s="178"/>
      <c r="O23" s="95"/>
      <c r="Q23" s="11"/>
      <c r="R23" s="11"/>
    </row>
    <row r="24" spans="1:18" x14ac:dyDescent="0.3">
      <c r="A24" s="95"/>
      <c r="B24" s="433" t="s">
        <v>338</v>
      </c>
      <c r="C24" s="406"/>
      <c r="D24" s="406"/>
      <c r="E24" s="406"/>
      <c r="F24" s="406"/>
      <c r="G24" s="406"/>
      <c r="H24" s="434"/>
      <c r="I24" s="547" t="s">
        <v>325</v>
      </c>
      <c r="J24" s="343"/>
      <c r="K24" s="343"/>
      <c r="L24" s="343"/>
      <c r="M24" s="343"/>
      <c r="N24" s="514"/>
      <c r="O24" s="95"/>
    </row>
    <row r="25" spans="1:18" x14ac:dyDescent="0.3">
      <c r="A25" s="95"/>
      <c r="B25" s="525"/>
      <c r="C25" s="293"/>
      <c r="D25" s="293"/>
      <c r="E25" s="293"/>
      <c r="F25" s="293"/>
      <c r="G25" s="293"/>
      <c r="H25" s="293"/>
      <c r="I25" s="175"/>
      <c r="J25" s="175"/>
      <c r="K25" s="175"/>
      <c r="L25" s="175"/>
      <c r="M25" s="175"/>
      <c r="N25" s="182"/>
      <c r="O25" s="95"/>
    </row>
    <row r="26" spans="1:18" x14ac:dyDescent="0.3">
      <c r="A26" s="95"/>
      <c r="B26" s="526" t="s">
        <v>250</v>
      </c>
      <c r="C26" s="477"/>
      <c r="D26" s="477"/>
      <c r="E26" s="477"/>
      <c r="F26" s="477"/>
      <c r="G26" s="477"/>
      <c r="H26" s="477"/>
      <c r="I26" s="477"/>
      <c r="J26" s="477"/>
      <c r="K26" s="477"/>
      <c r="L26" s="477"/>
      <c r="M26" s="477"/>
      <c r="N26" s="527"/>
      <c r="O26" s="95"/>
    </row>
    <row r="27" spans="1:18" x14ac:dyDescent="0.3">
      <c r="A27" s="95"/>
      <c r="B27" s="538" t="s">
        <v>251</v>
      </c>
      <c r="C27" s="539"/>
      <c r="D27" s="539"/>
      <c r="E27" s="520"/>
      <c r="F27" s="519" t="s">
        <v>252</v>
      </c>
      <c r="G27" s="520"/>
      <c r="H27" s="177" t="s">
        <v>238</v>
      </c>
      <c r="I27" s="94"/>
      <c r="J27" s="94"/>
      <c r="K27" s="94"/>
      <c r="L27" s="94"/>
      <c r="M27" s="94"/>
      <c r="N27" s="178"/>
      <c r="O27" s="95"/>
    </row>
    <row r="28" spans="1:18" x14ac:dyDescent="0.3">
      <c r="A28" s="95"/>
      <c r="B28" s="531" t="s">
        <v>473</v>
      </c>
      <c r="C28" s="532"/>
      <c r="D28" s="532"/>
      <c r="E28" s="533"/>
      <c r="F28" s="534"/>
      <c r="G28" s="535"/>
      <c r="H28" s="174" t="s">
        <v>239</v>
      </c>
      <c r="I28" s="94"/>
      <c r="J28" s="94"/>
      <c r="K28" s="94"/>
      <c r="L28" s="94"/>
      <c r="M28" s="94"/>
      <c r="N28" s="178"/>
      <c r="O28" s="95"/>
    </row>
    <row r="29" spans="1:18" x14ac:dyDescent="0.3">
      <c r="A29" s="95"/>
      <c r="B29" s="531" t="s">
        <v>472</v>
      </c>
      <c r="C29" s="532"/>
      <c r="D29" s="532"/>
      <c r="E29" s="533"/>
      <c r="F29" s="534">
        <f>'Ficha general'!M61</f>
        <v>0</v>
      </c>
      <c r="G29" s="535"/>
      <c r="H29" s="174" t="s">
        <v>239</v>
      </c>
      <c r="I29" s="94"/>
      <c r="J29" s="94"/>
      <c r="K29" s="94"/>
      <c r="L29" s="94"/>
      <c r="M29" s="94"/>
      <c r="N29" s="178"/>
      <c r="O29" s="95"/>
    </row>
    <row r="30" spans="1:18" x14ac:dyDescent="0.3">
      <c r="A30" s="95"/>
      <c r="B30" s="408" t="s">
        <v>339</v>
      </c>
      <c r="C30" s="264"/>
      <c r="D30" s="264"/>
      <c r="E30" s="265"/>
      <c r="F30" s="456">
        <f>MAX('Ficha general'!E49:E60)</f>
        <v>0</v>
      </c>
      <c r="G30" s="456"/>
      <c r="H30" s="174" t="s">
        <v>239</v>
      </c>
      <c r="I30" s="94"/>
      <c r="J30" s="94"/>
      <c r="K30" s="94"/>
      <c r="L30" s="94"/>
      <c r="M30" s="94"/>
      <c r="N30" s="178"/>
      <c r="O30" s="95"/>
    </row>
    <row r="31" spans="1:18" x14ac:dyDescent="0.3">
      <c r="A31" s="95"/>
      <c r="B31" s="433" t="s">
        <v>340</v>
      </c>
      <c r="C31" s="406"/>
      <c r="D31" s="406"/>
      <c r="E31" s="434"/>
      <c r="F31" s="456">
        <f>MAX('Ficha general'!M49:M60)</f>
        <v>0</v>
      </c>
      <c r="G31" s="456"/>
      <c r="H31" s="174" t="s">
        <v>239</v>
      </c>
      <c r="I31" s="94"/>
      <c r="J31" s="94"/>
      <c r="K31" s="94"/>
      <c r="L31" s="94"/>
      <c r="M31" s="94"/>
      <c r="N31" s="178"/>
      <c r="O31" s="95"/>
    </row>
    <row r="32" spans="1:18" x14ac:dyDescent="0.3">
      <c r="A32" s="95"/>
      <c r="B32" s="408" t="s">
        <v>257</v>
      </c>
      <c r="C32" s="264"/>
      <c r="D32" s="264"/>
      <c r="E32" s="265"/>
      <c r="F32" s="456" t="e">
        <f>F28/'Ficha general'!H14</f>
        <v>#DIV/0!</v>
      </c>
      <c r="G32" s="456"/>
      <c r="H32" s="174" t="s">
        <v>239</v>
      </c>
      <c r="I32" s="94"/>
      <c r="J32" s="94"/>
      <c r="K32" s="94"/>
      <c r="L32" s="94"/>
      <c r="M32" s="94"/>
      <c r="N32" s="178"/>
      <c r="O32" s="95"/>
    </row>
    <row r="33" spans="1:15" x14ac:dyDescent="0.3">
      <c r="A33" s="95"/>
      <c r="B33" s="408" t="s">
        <v>258</v>
      </c>
      <c r="C33" s="264"/>
      <c r="D33" s="264"/>
      <c r="E33" s="265"/>
      <c r="F33" s="456" t="e">
        <f>F28/'Ficha general'!P12</f>
        <v>#DIV/0!</v>
      </c>
      <c r="G33" s="456"/>
      <c r="H33" s="174" t="s">
        <v>239</v>
      </c>
      <c r="I33" s="94"/>
      <c r="J33" s="94"/>
      <c r="K33" s="94"/>
      <c r="L33" s="94"/>
      <c r="M33" s="94"/>
      <c r="N33" s="178"/>
      <c r="O33" s="95"/>
    </row>
    <row r="34" spans="1:15" x14ac:dyDescent="0.3">
      <c r="A34" s="95"/>
      <c r="B34" s="408" t="s">
        <v>407</v>
      </c>
      <c r="C34" s="264"/>
      <c r="D34" s="264"/>
      <c r="E34" s="264"/>
      <c r="F34" s="421" t="e">
        <f>F28/'Ficha general'!P13*12</f>
        <v>#DIV/0!</v>
      </c>
      <c r="G34" s="499"/>
      <c r="H34" s="174" t="s">
        <v>239</v>
      </c>
      <c r="I34" s="94"/>
      <c r="J34" s="94"/>
      <c r="K34" s="94"/>
      <c r="L34" s="94"/>
      <c r="M34" s="94"/>
      <c r="N34" s="178"/>
      <c r="O34" s="95"/>
    </row>
    <row r="35" spans="1:15" x14ac:dyDescent="0.3">
      <c r="A35" s="95"/>
      <c r="B35" s="528" t="s">
        <v>336</v>
      </c>
      <c r="C35" s="529"/>
      <c r="D35" s="529"/>
      <c r="E35" s="529"/>
      <c r="F35" s="529"/>
      <c r="G35" s="529"/>
      <c r="H35" s="530"/>
      <c r="I35" s="94"/>
      <c r="J35" s="94"/>
      <c r="K35" s="94"/>
      <c r="L35" s="94"/>
      <c r="M35" s="94"/>
      <c r="N35" s="178"/>
      <c r="O35" s="95"/>
    </row>
    <row r="36" spans="1:15" x14ac:dyDescent="0.3">
      <c r="A36" s="95"/>
      <c r="B36" s="433" t="s">
        <v>474</v>
      </c>
      <c r="C36" s="406"/>
      <c r="D36" s="406"/>
      <c r="E36" s="406"/>
      <c r="F36" s="406"/>
      <c r="G36" s="406"/>
      <c r="H36" s="434"/>
      <c r="I36" s="94"/>
      <c r="J36" s="94"/>
      <c r="K36" s="94"/>
      <c r="L36" s="94"/>
      <c r="M36" s="94"/>
      <c r="N36" s="178"/>
      <c r="O36" s="95"/>
    </row>
    <row r="37" spans="1:15" x14ac:dyDescent="0.3">
      <c r="A37" s="95"/>
      <c r="B37" s="433" t="s">
        <v>337</v>
      </c>
      <c r="C37" s="406"/>
      <c r="D37" s="406"/>
      <c r="E37" s="406"/>
      <c r="F37" s="406"/>
      <c r="G37" s="406"/>
      <c r="H37" s="434"/>
      <c r="I37" s="94"/>
      <c r="J37" s="94"/>
      <c r="K37" s="94"/>
      <c r="L37" s="94"/>
      <c r="M37" s="94"/>
      <c r="N37" s="178"/>
      <c r="O37" s="95"/>
    </row>
    <row r="38" spans="1:15" x14ac:dyDescent="0.3">
      <c r="A38" s="95"/>
      <c r="B38" s="433" t="s">
        <v>338</v>
      </c>
      <c r="C38" s="406"/>
      <c r="D38" s="406"/>
      <c r="E38" s="406"/>
      <c r="F38" s="406"/>
      <c r="G38" s="406"/>
      <c r="H38" s="434"/>
      <c r="I38" s="547" t="s">
        <v>326</v>
      </c>
      <c r="J38" s="343"/>
      <c r="K38" s="343"/>
      <c r="L38" s="343"/>
      <c r="M38" s="343"/>
      <c r="N38" s="514"/>
      <c r="O38" s="95"/>
    </row>
    <row r="39" spans="1:15" x14ac:dyDescent="0.3">
      <c r="A39" s="95"/>
      <c r="B39" s="525"/>
      <c r="C39" s="293"/>
      <c r="D39" s="293"/>
      <c r="E39" s="293"/>
      <c r="F39" s="293"/>
      <c r="G39" s="293"/>
      <c r="H39" s="293"/>
      <c r="I39" s="548"/>
      <c r="J39" s="548"/>
      <c r="K39" s="548"/>
      <c r="L39" s="548"/>
      <c r="M39" s="548"/>
      <c r="N39" s="549"/>
      <c r="O39" s="95"/>
    </row>
    <row r="40" spans="1:15" x14ac:dyDescent="0.3">
      <c r="A40" s="95"/>
      <c r="B40" s="526" t="s">
        <v>193</v>
      </c>
      <c r="C40" s="477"/>
      <c r="D40" s="477"/>
      <c r="E40" s="477"/>
      <c r="F40" s="477"/>
      <c r="G40" s="477"/>
      <c r="H40" s="477"/>
      <c r="I40" s="477"/>
      <c r="J40" s="477"/>
      <c r="K40" s="477"/>
      <c r="L40" s="477"/>
      <c r="M40" s="477"/>
      <c r="N40" s="527"/>
      <c r="O40" s="95"/>
    </row>
    <row r="41" spans="1:15" x14ac:dyDescent="0.3">
      <c r="A41" s="95"/>
      <c r="B41" s="541" t="s">
        <v>251</v>
      </c>
      <c r="C41" s="542"/>
      <c r="D41" s="542"/>
      <c r="E41" s="543"/>
      <c r="F41" s="519" t="s">
        <v>252</v>
      </c>
      <c r="G41" s="539"/>
      <c r="H41" s="539"/>
      <c r="I41" s="539"/>
      <c r="J41" s="539"/>
      <c r="K41" s="539"/>
      <c r="L41" s="539"/>
      <c r="M41" s="539"/>
      <c r="N41" s="540"/>
      <c r="O41" s="95"/>
    </row>
    <row r="42" spans="1:15" x14ac:dyDescent="0.3">
      <c r="A42" s="95"/>
      <c r="B42" s="544"/>
      <c r="C42" s="545"/>
      <c r="D42" s="545"/>
      <c r="E42" s="546"/>
      <c r="F42" s="176" t="s">
        <v>259</v>
      </c>
      <c r="G42" s="183" t="s">
        <v>238</v>
      </c>
      <c r="H42" s="177" t="s">
        <v>260</v>
      </c>
      <c r="I42" s="183" t="s">
        <v>238</v>
      </c>
      <c r="J42" s="183" t="s">
        <v>261</v>
      </c>
      <c r="K42" s="183" t="s">
        <v>238</v>
      </c>
      <c r="L42" s="519" t="s">
        <v>262</v>
      </c>
      <c r="M42" s="520"/>
      <c r="N42" s="184" t="s">
        <v>238</v>
      </c>
      <c r="O42" s="95"/>
    </row>
    <row r="43" spans="1:15" x14ac:dyDescent="0.3">
      <c r="A43" s="95"/>
      <c r="B43" s="531" t="s">
        <v>473</v>
      </c>
      <c r="C43" s="532"/>
      <c r="D43" s="532"/>
      <c r="E43" s="533"/>
      <c r="F43" s="185"/>
      <c r="G43" s="186" t="s">
        <v>240</v>
      </c>
      <c r="H43" s="185"/>
      <c r="I43" s="186" t="s">
        <v>240</v>
      </c>
      <c r="J43" s="185"/>
      <c r="K43" s="186" t="s">
        <v>249</v>
      </c>
      <c r="L43" s="534"/>
      <c r="M43" s="535"/>
      <c r="N43" s="187" t="s">
        <v>242</v>
      </c>
      <c r="O43" s="95"/>
    </row>
    <row r="44" spans="1:15" x14ac:dyDescent="0.3">
      <c r="A44" s="95"/>
      <c r="B44" s="531" t="s">
        <v>512</v>
      </c>
      <c r="C44" s="532"/>
      <c r="D44" s="532"/>
      <c r="E44" s="533"/>
      <c r="F44" s="185">
        <f>'Ficha general'!N116</f>
        <v>0</v>
      </c>
      <c r="G44" s="186" t="s">
        <v>240</v>
      </c>
      <c r="H44" s="185">
        <f>'Ficha general'!N117</f>
        <v>0</v>
      </c>
      <c r="I44" s="186" t="s">
        <v>240</v>
      </c>
      <c r="J44" s="185">
        <f>'Ficha general'!N118</f>
        <v>0</v>
      </c>
      <c r="K44" s="186" t="s">
        <v>249</v>
      </c>
      <c r="L44" s="534">
        <f>'Ficha general'!N119</f>
        <v>0</v>
      </c>
      <c r="M44" s="535"/>
      <c r="N44" s="187" t="s">
        <v>242</v>
      </c>
      <c r="O44" s="95"/>
    </row>
    <row r="45" spans="1:15" x14ac:dyDescent="0.3">
      <c r="A45" s="95"/>
      <c r="B45" s="408" t="s">
        <v>339</v>
      </c>
      <c r="C45" s="264"/>
      <c r="D45" s="264"/>
      <c r="E45" s="265"/>
      <c r="F45" s="185">
        <f>MAX('Ficha general'!F68:G68,'Ficha general'!F72:G72,'Ficha general'!F76:G76,'Ficha general'!F80:G80,'Ficha general'!F84:G84,'Ficha general'!F88:G88,'Ficha general'!F92:G92,'Ficha general'!F96:G96,'Ficha general'!F100:G100,'Ficha general'!F104:G104,'Ficha general'!F108:G108,'Ficha general'!F112:G112)</f>
        <v>0</v>
      </c>
      <c r="G45" s="186" t="s">
        <v>240</v>
      </c>
      <c r="H45" s="185">
        <f>MAX('Ficha general'!F69:G69,'Ficha general'!F73:G73,'Ficha general'!F77:G77,'Ficha general'!F81:G81,'Ficha general'!F85:G85,'Ficha general'!F89:G89,'Ficha general'!F93:G93,'Ficha general'!F97:G97,'Ficha general'!F101:G101,'Ficha general'!F105:G105,'Ficha general'!F109:G109,'Ficha general'!F113:G113)</f>
        <v>0</v>
      </c>
      <c r="I45" s="186" t="s">
        <v>240</v>
      </c>
      <c r="J45" s="185">
        <f>MAX('Ficha general'!F70:G70,'Ficha general'!F74:G74,'Ficha general'!F78:G78,'Ficha general'!F82:G82,'Ficha general'!F86:G86,'Ficha general'!F90:G90,'Ficha general'!F94:G94,'Ficha general'!F98:G98,'Ficha general'!F102:G102,'Ficha general'!F106:G106,'Ficha general'!F110:G110,'Ficha general'!F114:G114)</f>
        <v>0</v>
      </c>
      <c r="K45" s="186" t="s">
        <v>249</v>
      </c>
      <c r="L45" s="534">
        <f>MAX('Ficha general'!F71:G71,'Ficha general'!F75:G75,'Ficha general'!F79:G79,'Ficha general'!F83:G83,'Ficha general'!F87:G87,'Ficha general'!F91:G91,'Ficha general'!F95:G95,'Ficha general'!F99:G99,'Ficha general'!F103:G103,'Ficha general'!F107:G107,'Ficha general'!F111:G111,'Ficha general'!F115:G115)</f>
        <v>0</v>
      </c>
      <c r="M45" s="535"/>
      <c r="N45" s="187" t="s">
        <v>242</v>
      </c>
      <c r="O45" s="95"/>
    </row>
    <row r="46" spans="1:15" x14ac:dyDescent="0.3">
      <c r="A46" s="95"/>
      <c r="B46" s="433" t="s">
        <v>340</v>
      </c>
      <c r="C46" s="406"/>
      <c r="D46" s="406"/>
      <c r="E46" s="434"/>
      <c r="F46" s="185">
        <f>MAX('Ficha general'!N68:O68,'Ficha general'!N72:O72,'Ficha general'!N76:O76,'Ficha general'!N80:O80,'Ficha general'!N84:O84,'Ficha general'!N88:O88,'Ficha general'!N92:O92,'Ficha general'!N96:O96,'Ficha general'!N100:O100,'Ficha general'!N104:O104,'Ficha general'!N108:O108,'Ficha general'!N112:O112)</f>
        <v>0</v>
      </c>
      <c r="G46" s="186" t="s">
        <v>240</v>
      </c>
      <c r="H46" s="185">
        <f>MAX('Ficha general'!N69:O69,'Ficha general'!N73:O73,'Ficha general'!N77:O77,'Ficha general'!N81:O81,'Ficha general'!N85:O85,'Ficha general'!N89:O89,'Ficha general'!N93:O93,'Ficha general'!N97:O97,'Ficha general'!N101:O101,'Ficha general'!N105:O105,'Ficha general'!N109:O109,'Ficha general'!N113:O113)</f>
        <v>0</v>
      </c>
      <c r="I46" s="186" t="s">
        <v>240</v>
      </c>
      <c r="J46" s="185">
        <f>MAX('Ficha general'!N70:O70,'Ficha general'!N74:O74,'Ficha general'!N78:O78,'Ficha general'!N82:O82,'Ficha general'!N86:O86,'Ficha general'!N90:O90,'Ficha general'!N94:O94,'Ficha general'!N98:O98,'Ficha general'!N102:O102,'Ficha general'!N106:O106,'Ficha general'!N110:O110,'Ficha general'!N114:O114)</f>
        <v>0</v>
      </c>
      <c r="K46" s="186" t="s">
        <v>249</v>
      </c>
      <c r="L46" s="534">
        <f>MAX('Ficha general'!N71:O71,'Ficha general'!N75:O75,'Ficha general'!N79:O79,'Ficha general'!N83:O83,'Ficha general'!N87:O87,'Ficha general'!N91:O91,'Ficha general'!N95:O95,'Ficha general'!N99:O99,'Ficha general'!N103:O103,'Ficha general'!N107:O107,'Ficha general'!N111:O111,'Ficha general'!N115:O115)</f>
        <v>0</v>
      </c>
      <c r="M46" s="535"/>
      <c r="N46" s="187" t="s">
        <v>242</v>
      </c>
      <c r="O46" s="95"/>
    </row>
    <row r="47" spans="1:15" x14ac:dyDescent="0.3">
      <c r="A47" s="95"/>
      <c r="B47" s="408" t="s">
        <v>257</v>
      </c>
      <c r="C47" s="264"/>
      <c r="D47" s="264"/>
      <c r="E47" s="265"/>
      <c r="F47" s="185" t="e">
        <f>F43/'Ficha general'!H13</f>
        <v>#DIV/0!</v>
      </c>
      <c r="G47" s="186" t="s">
        <v>240</v>
      </c>
      <c r="H47" s="185" t="e">
        <f>H43/'Ficha general'!H13</f>
        <v>#DIV/0!</v>
      </c>
      <c r="I47" s="186" t="s">
        <v>240</v>
      </c>
      <c r="J47" s="185" t="e">
        <f>J43/'Ficha general'!H13</f>
        <v>#DIV/0!</v>
      </c>
      <c r="K47" s="186" t="s">
        <v>249</v>
      </c>
      <c r="L47" s="534" t="e">
        <f>L43/'Ficha general'!H13</f>
        <v>#DIV/0!</v>
      </c>
      <c r="M47" s="535"/>
      <c r="N47" s="187" t="s">
        <v>242</v>
      </c>
      <c r="O47" s="95"/>
    </row>
    <row r="48" spans="1:15" x14ac:dyDescent="0.3">
      <c r="A48" s="95"/>
      <c r="B48" s="408" t="s">
        <v>258</v>
      </c>
      <c r="C48" s="264"/>
      <c r="D48" s="264"/>
      <c r="E48" s="265"/>
      <c r="F48" s="208" t="e">
        <f>F43/'Ficha general'!P12</f>
        <v>#DIV/0!</v>
      </c>
      <c r="G48" s="186" t="s">
        <v>240</v>
      </c>
      <c r="H48" s="185" t="e">
        <f>H43/'Ficha general'!P12</f>
        <v>#DIV/0!</v>
      </c>
      <c r="I48" s="186" t="s">
        <v>240</v>
      </c>
      <c r="J48" s="185" t="e">
        <f>J43/'Ficha general'!P13</f>
        <v>#DIV/0!</v>
      </c>
      <c r="K48" s="186" t="s">
        <v>249</v>
      </c>
      <c r="L48" s="524" t="e">
        <f>L43/'Ficha general'!P12</f>
        <v>#DIV/0!</v>
      </c>
      <c r="M48" s="524"/>
      <c r="N48" s="187" t="s">
        <v>242</v>
      </c>
      <c r="O48" s="95"/>
    </row>
    <row r="49" spans="1:15" x14ac:dyDescent="0.3">
      <c r="A49" s="95"/>
      <c r="B49" s="528" t="s">
        <v>336</v>
      </c>
      <c r="C49" s="529"/>
      <c r="D49" s="529"/>
      <c r="E49" s="529"/>
      <c r="F49" s="529"/>
      <c r="G49" s="529"/>
      <c r="H49" s="530"/>
      <c r="I49" s="94"/>
      <c r="J49" s="94"/>
      <c r="K49" s="94"/>
      <c r="L49" s="94"/>
      <c r="M49" s="94"/>
      <c r="N49" s="178"/>
      <c r="O49" s="95"/>
    </row>
    <row r="50" spans="1:15" x14ac:dyDescent="0.3">
      <c r="A50" s="95"/>
      <c r="B50" s="433" t="s">
        <v>341</v>
      </c>
      <c r="C50" s="406"/>
      <c r="D50" s="406"/>
      <c r="E50" s="406"/>
      <c r="F50" s="406"/>
      <c r="G50" s="406"/>
      <c r="H50" s="434"/>
      <c r="I50" s="94"/>
      <c r="J50" s="94"/>
      <c r="K50" s="94"/>
      <c r="L50" s="94"/>
      <c r="M50" s="94"/>
      <c r="N50" s="178"/>
      <c r="O50" s="95"/>
    </row>
    <row r="51" spans="1:15" x14ac:dyDescent="0.3">
      <c r="A51" s="95"/>
      <c r="B51" s="422" t="s">
        <v>370</v>
      </c>
      <c r="C51" s="409"/>
      <c r="D51" s="409"/>
      <c r="E51" s="409"/>
      <c r="F51" s="409"/>
      <c r="G51" s="409"/>
      <c r="H51" s="409"/>
      <c r="I51" s="94"/>
      <c r="J51" s="94"/>
      <c r="K51" s="94"/>
      <c r="L51" s="94"/>
      <c r="M51" s="94"/>
      <c r="N51" s="178"/>
      <c r="O51" s="95"/>
    </row>
    <row r="52" spans="1:15" x14ac:dyDescent="0.3">
      <c r="A52" s="95"/>
      <c r="B52" s="422" t="s">
        <v>343</v>
      </c>
      <c r="C52" s="409"/>
      <c r="D52" s="409"/>
      <c r="E52" s="409"/>
      <c r="F52" s="409"/>
      <c r="G52" s="409"/>
      <c r="H52" s="409"/>
      <c r="I52" s="94"/>
      <c r="J52" s="94"/>
      <c r="K52" s="94"/>
      <c r="L52" s="94"/>
      <c r="M52" s="94"/>
      <c r="N52" s="178"/>
      <c r="O52" s="95"/>
    </row>
    <row r="53" spans="1:15" x14ac:dyDescent="0.3">
      <c r="A53" s="95"/>
      <c r="B53" s="422" t="s">
        <v>462</v>
      </c>
      <c r="C53" s="409"/>
      <c r="D53" s="409"/>
      <c r="E53" s="409"/>
      <c r="F53" s="409"/>
      <c r="G53" s="409"/>
      <c r="H53" s="409"/>
      <c r="I53" s="94"/>
      <c r="J53" s="94"/>
      <c r="K53" s="94"/>
      <c r="L53" s="94"/>
      <c r="M53" s="94"/>
      <c r="N53" s="178"/>
      <c r="O53" s="95"/>
    </row>
    <row r="54" spans="1:15" x14ac:dyDescent="0.3">
      <c r="A54" s="95"/>
      <c r="B54" s="422" t="s">
        <v>344</v>
      </c>
      <c r="C54" s="409"/>
      <c r="D54" s="409"/>
      <c r="E54" s="409"/>
      <c r="F54" s="409"/>
      <c r="G54" s="409"/>
      <c r="H54" s="409"/>
      <c r="I54" s="94"/>
      <c r="J54" s="94"/>
      <c r="K54" s="94"/>
      <c r="L54" s="94"/>
      <c r="M54" s="94"/>
      <c r="N54" s="178"/>
      <c r="O54" s="95"/>
    </row>
    <row r="55" spans="1:15" x14ac:dyDescent="0.3">
      <c r="A55" s="95"/>
      <c r="B55" s="459" t="s">
        <v>342</v>
      </c>
      <c r="C55" s="460"/>
      <c r="D55" s="460"/>
      <c r="E55" s="460"/>
      <c r="F55" s="460"/>
      <c r="G55" s="460"/>
      <c r="H55" s="460"/>
      <c r="I55" s="94"/>
      <c r="J55" s="94"/>
      <c r="K55" s="94"/>
      <c r="L55" s="94"/>
      <c r="M55" s="94"/>
      <c r="N55" s="178"/>
      <c r="O55" s="95"/>
    </row>
    <row r="56" spans="1:15" x14ac:dyDescent="0.3">
      <c r="A56" s="95"/>
      <c r="B56" s="424"/>
      <c r="C56" s="266"/>
      <c r="D56" s="266"/>
      <c r="E56" s="266"/>
      <c r="F56" s="266"/>
      <c r="G56" s="266"/>
      <c r="H56" s="266"/>
      <c r="I56" s="536" t="s">
        <v>327</v>
      </c>
      <c r="J56" s="536"/>
      <c r="K56" s="536"/>
      <c r="L56" s="536"/>
      <c r="M56" s="536"/>
      <c r="N56" s="537"/>
      <c r="O56" s="95"/>
    </row>
    <row r="57" spans="1:15" ht="15" thickBot="1" x14ac:dyDescent="0.35">
      <c r="A57" s="95"/>
      <c r="B57" s="564"/>
      <c r="C57" s="565"/>
      <c r="D57" s="565"/>
      <c r="E57" s="565"/>
      <c r="F57" s="565"/>
      <c r="G57" s="565"/>
      <c r="H57" s="565"/>
      <c r="I57" s="566"/>
      <c r="J57" s="566"/>
      <c r="K57" s="566"/>
      <c r="L57" s="566"/>
      <c r="M57" s="566"/>
      <c r="N57" s="567"/>
      <c r="O57" s="95"/>
    </row>
    <row r="58" spans="1:15" ht="15" thickBot="1" x14ac:dyDescent="0.35">
      <c r="A58" s="95"/>
      <c r="B58" s="95"/>
      <c r="C58" s="95"/>
      <c r="D58" s="95"/>
      <c r="E58" s="95"/>
      <c r="F58" s="95"/>
      <c r="G58" s="95"/>
      <c r="H58" s="95"/>
      <c r="I58" s="95"/>
      <c r="J58" s="95"/>
      <c r="K58" s="95"/>
      <c r="L58" s="95"/>
      <c r="M58" s="95"/>
      <c r="N58" s="95"/>
      <c r="O58" s="95"/>
    </row>
    <row r="59" spans="1:15" x14ac:dyDescent="0.3">
      <c r="A59" s="95"/>
      <c r="B59" s="426" t="s">
        <v>475</v>
      </c>
      <c r="C59" s="427"/>
      <c r="D59" s="427"/>
      <c r="E59" s="427"/>
      <c r="F59" s="427"/>
      <c r="G59" s="427"/>
      <c r="H59" s="427"/>
      <c r="I59" s="427"/>
      <c r="J59" s="427"/>
      <c r="K59" s="427"/>
      <c r="L59" s="427"/>
      <c r="M59" s="427"/>
      <c r="N59" s="428"/>
      <c r="O59" s="95"/>
    </row>
    <row r="60" spans="1:15" x14ac:dyDescent="0.3">
      <c r="A60" s="95"/>
      <c r="B60" s="430" t="s">
        <v>377</v>
      </c>
      <c r="C60" s="431"/>
      <c r="D60" s="431"/>
      <c r="E60" s="431"/>
      <c r="F60" s="431"/>
      <c r="G60" s="431"/>
      <c r="H60" s="431"/>
      <c r="I60" s="431"/>
      <c r="J60" s="431"/>
      <c r="K60" s="431"/>
      <c r="L60" s="431"/>
      <c r="M60" s="431"/>
      <c r="N60" s="432"/>
      <c r="O60" s="95"/>
    </row>
    <row r="61" spans="1:15" x14ac:dyDescent="0.3">
      <c r="A61" s="95"/>
      <c r="B61" s="420" t="s">
        <v>251</v>
      </c>
      <c r="C61" s="288"/>
      <c r="D61" s="288"/>
      <c r="E61" s="288"/>
      <c r="F61" s="288"/>
      <c r="G61" s="278" t="s">
        <v>252</v>
      </c>
      <c r="H61" s="279"/>
      <c r="I61" s="278" t="s">
        <v>296</v>
      </c>
      <c r="J61" s="335"/>
      <c r="K61" s="335"/>
      <c r="L61" s="335"/>
      <c r="M61" s="335"/>
      <c r="N61" s="518"/>
      <c r="O61" s="95"/>
    </row>
    <row r="62" spans="1:15" x14ac:dyDescent="0.3">
      <c r="A62" s="95"/>
      <c r="B62" s="433" t="s">
        <v>263</v>
      </c>
      <c r="C62" s="406"/>
      <c r="D62" s="406"/>
      <c r="E62" s="406"/>
      <c r="F62" s="434"/>
      <c r="G62" s="400" t="str">
        <f>IF('1. Gobernanza'!C7="e","No",IF('1. Gobernanza'!C7="a","Sí",IF('1. Gobernanza'!C7="b","Sí",IF('1. Gobernanza'!C7="c","Sí",IF('1. Gobernanza'!C7="d","Sí","")))))</f>
        <v/>
      </c>
      <c r="H62" s="401"/>
      <c r="I62" s="405" t="str">
        <f>IF(G62="No", "Implementar políticas o estrategias sostenibles o ambientales.","")</f>
        <v/>
      </c>
      <c r="J62" s="406"/>
      <c r="K62" s="406"/>
      <c r="L62" s="406"/>
      <c r="M62" s="406"/>
      <c r="N62" s="407"/>
      <c r="O62" s="95"/>
    </row>
    <row r="63" spans="1:15" x14ac:dyDescent="0.3">
      <c r="A63" s="95"/>
      <c r="B63" s="433" t="s">
        <v>264</v>
      </c>
      <c r="C63" s="406"/>
      <c r="D63" s="406"/>
      <c r="E63" s="406"/>
      <c r="F63" s="434"/>
      <c r="G63" s="400" t="str">
        <f>IF('1. Gobernanza'!C14="f","No",IF('1. Gobernanza'!C14="a","Sí",IF('1. Gobernanza'!C14="b","Sí",IF('1. Gobernanza'!C14="c","Sí",IF('1. Gobernanza'!C14="d","Sí",IF('1. Gobernanza'!C14="e","Sí",""))))))</f>
        <v/>
      </c>
      <c r="H63" s="401"/>
      <c r="I63" s="405" t="str">
        <f>IF(G63="No", "Revisar el plan para identificar oportunidades de mejora.","")</f>
        <v/>
      </c>
      <c r="J63" s="406"/>
      <c r="K63" s="406"/>
      <c r="L63" s="406"/>
      <c r="M63" s="406"/>
      <c r="N63" s="407"/>
      <c r="O63" s="95"/>
    </row>
    <row r="64" spans="1:15" x14ac:dyDescent="0.3">
      <c r="A64" s="95"/>
      <c r="B64" s="433" t="s">
        <v>265</v>
      </c>
      <c r="C64" s="406"/>
      <c r="D64" s="406"/>
      <c r="E64" s="406"/>
      <c r="F64" s="434"/>
      <c r="G64" s="400" t="str">
        <f>IF('1. Gobernanza'!C21="f","No",IF('1. Gobernanza'!C21="a","Sí",IF('1. Gobernanza'!C21="b","Sí",IF('1. Gobernanza'!C21="c","Sí",IF('1. Gobernanza'!C21="d","Sí",IF('1. Gobernanza'!C21="e","Sí",""))))))</f>
        <v/>
      </c>
      <c r="H64" s="401"/>
      <c r="I64" s="405" t="str">
        <f>IF(G64="No", "Dar trazabilidad a los esfuerzos implementados.","")</f>
        <v/>
      </c>
      <c r="J64" s="406"/>
      <c r="K64" s="406"/>
      <c r="L64" s="406"/>
      <c r="M64" s="406"/>
      <c r="N64" s="407"/>
      <c r="O64" s="95"/>
    </row>
    <row r="65" spans="1:15" x14ac:dyDescent="0.3">
      <c r="A65" s="95"/>
      <c r="B65" s="570"/>
      <c r="C65" s="571"/>
      <c r="D65" s="571"/>
      <c r="E65" s="571"/>
      <c r="F65" s="571"/>
      <c r="G65" s="571"/>
      <c r="H65" s="571"/>
      <c r="I65" s="571"/>
      <c r="J65" s="571"/>
      <c r="K65" s="571"/>
      <c r="L65" s="571"/>
      <c r="M65" s="571"/>
      <c r="N65" s="572"/>
      <c r="O65" s="95"/>
    </row>
    <row r="66" spans="1:15" x14ac:dyDescent="0.3">
      <c r="A66" s="95"/>
      <c r="B66" s="430" t="s">
        <v>378</v>
      </c>
      <c r="C66" s="431"/>
      <c r="D66" s="431"/>
      <c r="E66" s="431"/>
      <c r="F66" s="431"/>
      <c r="G66" s="431"/>
      <c r="H66" s="431"/>
      <c r="I66" s="431"/>
      <c r="J66" s="431"/>
      <c r="K66" s="431"/>
      <c r="L66" s="431"/>
      <c r="M66" s="431"/>
      <c r="N66" s="432"/>
      <c r="O66" s="95"/>
    </row>
    <row r="67" spans="1:15" x14ac:dyDescent="0.3">
      <c r="A67" s="95"/>
      <c r="B67" s="420" t="s">
        <v>251</v>
      </c>
      <c r="C67" s="288"/>
      <c r="D67" s="288"/>
      <c r="E67" s="288"/>
      <c r="F67" s="288"/>
      <c r="G67" s="278" t="s">
        <v>252</v>
      </c>
      <c r="H67" s="279"/>
      <c r="I67" s="278" t="s">
        <v>296</v>
      </c>
      <c r="J67" s="335"/>
      <c r="K67" s="335"/>
      <c r="L67" s="335"/>
      <c r="M67" s="335"/>
      <c r="N67" s="518"/>
      <c r="O67" s="95"/>
    </row>
    <row r="68" spans="1:15" x14ac:dyDescent="0.3">
      <c r="A68" s="95"/>
      <c r="B68" s="433" t="s">
        <v>266</v>
      </c>
      <c r="C68" s="406"/>
      <c r="D68" s="406"/>
      <c r="E68" s="406"/>
      <c r="F68" s="434"/>
      <c r="G68" s="400" t="str">
        <f>IF('1. Gobernanza'!C28="b","No",IF('1. Gobernanza'!C28="a","Sí",""))</f>
        <v/>
      </c>
      <c r="H68" s="401"/>
      <c r="I68" s="405" t="str">
        <f>IF(G68="No", "Fomentar el compromiso ambiental entre los funcionarios.","")</f>
        <v/>
      </c>
      <c r="J68" s="406"/>
      <c r="K68" s="406"/>
      <c r="L68" s="406"/>
      <c r="M68" s="406"/>
      <c r="N68" s="407"/>
      <c r="O68" s="95"/>
    </row>
    <row r="69" spans="1:15" x14ac:dyDescent="0.3">
      <c r="A69" s="95"/>
      <c r="B69" s="570"/>
      <c r="C69" s="571"/>
      <c r="D69" s="571"/>
      <c r="E69" s="571"/>
      <c r="F69" s="571"/>
      <c r="G69" s="571"/>
      <c r="H69" s="571"/>
      <c r="I69" s="571"/>
      <c r="J69" s="571"/>
      <c r="K69" s="571"/>
      <c r="L69" s="571"/>
      <c r="M69" s="571"/>
      <c r="N69" s="572"/>
      <c r="O69" s="95"/>
    </row>
    <row r="70" spans="1:15" x14ac:dyDescent="0.3">
      <c r="A70" s="95"/>
      <c r="B70" s="430" t="s">
        <v>379</v>
      </c>
      <c r="C70" s="431"/>
      <c r="D70" s="431"/>
      <c r="E70" s="431"/>
      <c r="F70" s="431"/>
      <c r="G70" s="431"/>
      <c r="H70" s="431"/>
      <c r="I70" s="431"/>
      <c r="J70" s="431"/>
      <c r="K70" s="431"/>
      <c r="L70" s="431"/>
      <c r="M70" s="431"/>
      <c r="N70" s="432"/>
      <c r="O70" s="95"/>
    </row>
    <row r="71" spans="1:15" x14ac:dyDescent="0.3">
      <c r="A71" s="95"/>
      <c r="B71" s="420" t="s">
        <v>251</v>
      </c>
      <c r="C71" s="288"/>
      <c r="D71" s="288"/>
      <c r="E71" s="288"/>
      <c r="F71" s="288"/>
      <c r="G71" s="278" t="s">
        <v>252</v>
      </c>
      <c r="H71" s="279"/>
      <c r="I71" s="278" t="s">
        <v>296</v>
      </c>
      <c r="J71" s="335"/>
      <c r="K71" s="335"/>
      <c r="L71" s="335"/>
      <c r="M71" s="335"/>
      <c r="N71" s="518"/>
      <c r="O71" s="95"/>
    </row>
    <row r="72" spans="1:15" ht="15" thickBot="1" x14ac:dyDescent="0.35">
      <c r="A72" s="95"/>
      <c r="B72" s="521" t="s">
        <v>328</v>
      </c>
      <c r="C72" s="403"/>
      <c r="D72" s="403"/>
      <c r="E72" s="403"/>
      <c r="F72" s="522"/>
      <c r="G72" s="414" t="str">
        <f>IF('1. Gobernanza'!C35="e","No",IF('1. Gobernanza'!C35="a","Sí",IF('1. Gobernanza'!C35="b","Sí",IF('1. Gobernanza'!C35="c","Sí",IF('1. Gobernanza'!C35="d","Sí","")))))</f>
        <v/>
      </c>
      <c r="H72" s="415"/>
      <c r="I72" s="402" t="str">
        <f>IF(G72="No", "Destinar una partida presupuestaria para gesitón ambiental.","")</f>
        <v/>
      </c>
      <c r="J72" s="403"/>
      <c r="K72" s="403"/>
      <c r="L72" s="403"/>
      <c r="M72" s="403"/>
      <c r="N72" s="404"/>
      <c r="O72" s="95"/>
    </row>
    <row r="73" spans="1:15" ht="15" thickBot="1" x14ac:dyDescent="0.35">
      <c r="A73" s="95"/>
      <c r="B73" s="95"/>
      <c r="C73" s="95"/>
      <c r="D73" s="95"/>
      <c r="E73" s="95"/>
      <c r="F73" s="95"/>
      <c r="G73" s="95"/>
      <c r="H73" s="95"/>
      <c r="I73" s="95"/>
      <c r="J73" s="95"/>
      <c r="K73" s="95"/>
      <c r="L73" s="95"/>
      <c r="M73" s="95"/>
      <c r="N73" s="95"/>
      <c r="O73" s="95"/>
    </row>
    <row r="74" spans="1:15" x14ac:dyDescent="0.3">
      <c r="A74" s="95"/>
      <c r="B74" s="426" t="s">
        <v>476</v>
      </c>
      <c r="C74" s="427"/>
      <c r="D74" s="427"/>
      <c r="E74" s="427"/>
      <c r="F74" s="427"/>
      <c r="G74" s="427"/>
      <c r="H74" s="427"/>
      <c r="I74" s="427"/>
      <c r="J74" s="427"/>
      <c r="K74" s="427"/>
      <c r="L74" s="427"/>
      <c r="M74" s="427"/>
      <c r="N74" s="428"/>
      <c r="O74" s="95"/>
    </row>
    <row r="75" spans="1:15" x14ac:dyDescent="0.3">
      <c r="A75" s="95"/>
      <c r="B75" s="430" t="s">
        <v>380</v>
      </c>
      <c r="C75" s="431"/>
      <c r="D75" s="431"/>
      <c r="E75" s="431"/>
      <c r="F75" s="431"/>
      <c r="G75" s="431"/>
      <c r="H75" s="431"/>
      <c r="I75" s="431"/>
      <c r="J75" s="431"/>
      <c r="K75" s="431"/>
      <c r="L75" s="431"/>
      <c r="M75" s="431"/>
      <c r="N75" s="432"/>
      <c r="O75" s="95"/>
    </row>
    <row r="76" spans="1:15" x14ac:dyDescent="0.3">
      <c r="A76" s="95"/>
      <c r="B76" s="420" t="s">
        <v>251</v>
      </c>
      <c r="C76" s="288"/>
      <c r="D76" s="288"/>
      <c r="E76" s="288"/>
      <c r="F76" s="288"/>
      <c r="G76" s="278" t="s">
        <v>252</v>
      </c>
      <c r="H76" s="279"/>
      <c r="I76" s="278" t="s">
        <v>296</v>
      </c>
      <c r="J76" s="335"/>
      <c r="K76" s="335"/>
      <c r="L76" s="335"/>
      <c r="M76" s="335"/>
      <c r="N76" s="518"/>
      <c r="O76" s="95"/>
    </row>
    <row r="77" spans="1:15" x14ac:dyDescent="0.3">
      <c r="A77" s="95"/>
      <c r="B77" s="422" t="s">
        <v>267</v>
      </c>
      <c r="C77" s="409"/>
      <c r="D77" s="409"/>
      <c r="E77" s="409"/>
      <c r="F77" s="409"/>
      <c r="G77" s="368" t="str">
        <f>IF('2. Agua'!C7="e","No",IF('2. Agua'!C7="a","Sí",IF('2. Agua'!C7="b","Sí",IF('2. Agua'!C7="c","Sí",IF('2. Agua'!C7="d","Sí","")))))</f>
        <v/>
      </c>
      <c r="H77" s="368"/>
      <c r="I77" s="405" t="str">
        <f>IF(G77="No", "Implementar metas de reducción anual.","")</f>
        <v/>
      </c>
      <c r="J77" s="406"/>
      <c r="K77" s="406"/>
      <c r="L77" s="406"/>
      <c r="M77" s="406"/>
      <c r="N77" s="407"/>
      <c r="O77" s="95"/>
    </row>
    <row r="78" spans="1:15" x14ac:dyDescent="0.3">
      <c r="A78" s="95"/>
      <c r="B78" s="433" t="s">
        <v>513</v>
      </c>
      <c r="C78" s="406"/>
      <c r="D78" s="406"/>
      <c r="E78" s="406"/>
      <c r="F78" s="434"/>
      <c r="G78" s="368" t="str">
        <f>IF('2. Agua'!C14="b","No",IF('2. Agua'!C14="a","Sí",""))</f>
        <v/>
      </c>
      <c r="H78" s="368"/>
      <c r="I78" s="405" t="str">
        <f>IF(G78="No", "Sensibilizar a los ocupantes con el fin de medir los resultados.","")</f>
        <v/>
      </c>
      <c r="J78" s="406"/>
      <c r="K78" s="406"/>
      <c r="L78" s="406"/>
      <c r="M78" s="406"/>
      <c r="N78" s="407"/>
      <c r="O78" s="95"/>
    </row>
    <row r="79" spans="1:15" x14ac:dyDescent="0.3">
      <c r="A79" s="95"/>
      <c r="B79" s="570"/>
      <c r="C79" s="571"/>
      <c r="D79" s="571"/>
      <c r="E79" s="571"/>
      <c r="F79" s="571"/>
      <c r="G79" s="571"/>
      <c r="H79" s="571"/>
      <c r="I79" s="571"/>
      <c r="J79" s="571"/>
      <c r="K79" s="571"/>
      <c r="L79" s="571"/>
      <c r="M79" s="571"/>
      <c r="N79" s="572"/>
      <c r="O79" s="95"/>
    </row>
    <row r="80" spans="1:15" x14ac:dyDescent="0.3">
      <c r="A80" s="95"/>
      <c r="B80" s="430" t="s">
        <v>381</v>
      </c>
      <c r="C80" s="431"/>
      <c r="D80" s="431"/>
      <c r="E80" s="431"/>
      <c r="F80" s="431"/>
      <c r="G80" s="431"/>
      <c r="H80" s="431"/>
      <c r="I80" s="431"/>
      <c r="J80" s="431"/>
      <c r="K80" s="431"/>
      <c r="L80" s="431"/>
      <c r="M80" s="431"/>
      <c r="N80" s="432"/>
      <c r="O80" s="95"/>
    </row>
    <row r="81" spans="1:16" x14ac:dyDescent="0.3">
      <c r="A81" s="95"/>
      <c r="B81" s="420" t="s">
        <v>251</v>
      </c>
      <c r="C81" s="288"/>
      <c r="D81" s="288"/>
      <c r="E81" s="288"/>
      <c r="F81" s="288"/>
      <c r="G81" s="278" t="s">
        <v>252</v>
      </c>
      <c r="H81" s="279"/>
      <c r="I81" s="278" t="s">
        <v>296</v>
      </c>
      <c r="J81" s="335"/>
      <c r="K81" s="335"/>
      <c r="L81" s="335"/>
      <c r="M81" s="335"/>
      <c r="N81" s="518"/>
      <c r="O81" s="95"/>
    </row>
    <row r="82" spans="1:16" x14ac:dyDescent="0.3">
      <c r="A82" s="95"/>
      <c r="B82" s="408" t="s">
        <v>36</v>
      </c>
      <c r="C82" s="264"/>
      <c r="D82" s="264"/>
      <c r="E82" s="264"/>
      <c r="F82" s="265"/>
      <c r="G82" s="400">
        <f>SUM('2. Agua'!F20:F77)</f>
        <v>0</v>
      </c>
      <c r="H82" s="401"/>
      <c r="I82" s="278"/>
      <c r="J82" s="335"/>
      <c r="K82" s="335"/>
      <c r="L82" s="335"/>
      <c r="M82" s="335"/>
      <c r="N82" s="518"/>
      <c r="O82" s="95"/>
    </row>
    <row r="83" spans="1:16" x14ac:dyDescent="0.3">
      <c r="A83" s="95"/>
      <c r="B83" s="515" t="s">
        <v>297</v>
      </c>
      <c r="C83" s="516"/>
      <c r="D83" s="516"/>
      <c r="E83" s="516"/>
      <c r="F83" s="516"/>
      <c r="G83" s="523">
        <f>MAX('2. Agua'!G20:G77)</f>
        <v>0</v>
      </c>
      <c r="H83" s="462"/>
      <c r="I83" s="405" t="str">
        <f>IF(G83=0,"",IF(G83&lt;=49%,"Implementar más equipos eficientes con el uso del agua.",IF(G83&gt;49%,"Implementar progresivamente más equipos eficientes.")))</f>
        <v/>
      </c>
      <c r="J83" s="406"/>
      <c r="K83" s="406"/>
      <c r="L83" s="406"/>
      <c r="M83" s="406"/>
      <c r="N83" s="407"/>
      <c r="O83" s="95"/>
    </row>
    <row r="84" spans="1:16" x14ac:dyDescent="0.3">
      <c r="A84" s="95"/>
      <c r="B84" s="493" t="s">
        <v>301</v>
      </c>
      <c r="C84" s="494"/>
      <c r="D84" s="494"/>
      <c r="E84" s="494"/>
      <c r="F84" s="495"/>
      <c r="G84" s="452" t="e">
        <f>_xlfn.XLOOKUP(MAX('2. Agua'!G20:G77),'2. Agua'!G20:G77,'2. Agua'!C20:C77)</f>
        <v>#N/A</v>
      </c>
      <c r="H84" s="568"/>
      <c r="I84" s="405" t="str">
        <f>IF(G83=0, "Instalar equipos eficientes.","Reemplazar los equipos anteriores por más equipos eficientes.")</f>
        <v>Instalar equipos eficientes.</v>
      </c>
      <c r="J84" s="406"/>
      <c r="K84" s="406"/>
      <c r="L84" s="406"/>
      <c r="M84" s="406"/>
      <c r="N84" s="407"/>
      <c r="O84" s="95"/>
      <c r="P84" s="135"/>
    </row>
    <row r="85" spans="1:16" x14ac:dyDescent="0.3">
      <c r="A85" s="95"/>
      <c r="B85" s="408" t="s">
        <v>412</v>
      </c>
      <c r="C85" s="264"/>
      <c r="D85" s="264"/>
      <c r="E85" s="264"/>
      <c r="F85" s="265"/>
      <c r="G85" s="400">
        <f>SUM('2. Agua'!F83:F90)</f>
        <v>0</v>
      </c>
      <c r="H85" s="401"/>
      <c r="I85" s="278"/>
      <c r="J85" s="335"/>
      <c r="K85" s="335"/>
      <c r="L85" s="335"/>
      <c r="M85" s="335"/>
      <c r="N85" s="518"/>
      <c r="O85" s="95"/>
      <c r="P85" s="135"/>
    </row>
    <row r="86" spans="1:16" x14ac:dyDescent="0.3">
      <c r="A86" s="95"/>
      <c r="B86" s="515" t="s">
        <v>299</v>
      </c>
      <c r="C86" s="516"/>
      <c r="D86" s="516"/>
      <c r="E86" s="516"/>
      <c r="F86" s="516"/>
      <c r="G86" s="523">
        <f>MAX('2. Agua'!G83:G90)</f>
        <v>0</v>
      </c>
      <c r="H86" s="462"/>
      <c r="I86" s="405" t="str">
        <f>IF(G86=0,"",IF(G86&lt;=49%,"Implementar más servicios eficientes con el uso del agua.",IF(G86&gt;49%,"Implementar progresivamente más servicios eficientes.")))</f>
        <v/>
      </c>
      <c r="J86" s="406"/>
      <c r="K86" s="406"/>
      <c r="L86" s="406"/>
      <c r="M86" s="406"/>
      <c r="N86" s="407"/>
      <c r="O86" s="95"/>
    </row>
    <row r="87" spans="1:16" x14ac:dyDescent="0.3">
      <c r="A87" s="95"/>
      <c r="B87" s="493" t="s">
        <v>371</v>
      </c>
      <c r="C87" s="494"/>
      <c r="D87" s="494"/>
      <c r="E87" s="494"/>
      <c r="F87" s="495"/>
      <c r="G87" s="452" t="e">
        <f>_xlfn.XLOOKUP(G86,'2. Agua'!G83:G90,'2. Agua'!C83:C90)</f>
        <v>#N/A</v>
      </c>
      <c r="H87" s="568"/>
      <c r="I87" s="405" t="str">
        <f>IF(G86=0,"Implementar servicios eficientes.","Reemplazar los servicios anteriores por más eficientes.")</f>
        <v>Implementar servicios eficientes.</v>
      </c>
      <c r="J87" s="406"/>
      <c r="K87" s="406"/>
      <c r="L87" s="406"/>
      <c r="M87" s="406"/>
      <c r="N87" s="407"/>
      <c r="O87" s="95"/>
    </row>
    <row r="88" spans="1:16" x14ac:dyDescent="0.3">
      <c r="A88" s="95"/>
      <c r="B88" s="408" t="s">
        <v>413</v>
      </c>
      <c r="C88" s="264"/>
      <c r="D88" s="264"/>
      <c r="E88" s="264"/>
      <c r="F88" s="265"/>
      <c r="G88" s="400">
        <f>SUM('2. Agua'!F96:F115)</f>
        <v>0</v>
      </c>
      <c r="H88" s="401"/>
      <c r="I88" s="278"/>
      <c r="J88" s="335"/>
      <c r="K88" s="335"/>
      <c r="L88" s="335"/>
      <c r="M88" s="335"/>
      <c r="N88" s="518"/>
      <c r="O88" s="95"/>
    </row>
    <row r="89" spans="1:16" x14ac:dyDescent="0.3">
      <c r="A89" s="95"/>
      <c r="B89" s="515" t="s">
        <v>298</v>
      </c>
      <c r="C89" s="516"/>
      <c r="D89" s="516"/>
      <c r="E89" s="516"/>
      <c r="F89" s="516"/>
      <c r="G89" s="523">
        <f>MAX('2. Agua'!G96:G115)</f>
        <v>0</v>
      </c>
      <c r="H89" s="462"/>
      <c r="I89" s="405" t="str">
        <f>IF(G89=0,"",IF(G89&lt;=49%,"Implementar más procedimientos eficientes.",IF(G89&gt;49%,"Implementar progresivamente más procedimientos eficientes.")))</f>
        <v/>
      </c>
      <c r="J89" s="406"/>
      <c r="K89" s="406"/>
      <c r="L89" s="406"/>
      <c r="M89" s="406"/>
      <c r="N89" s="407"/>
      <c r="O89" s="95"/>
    </row>
    <row r="90" spans="1:16" x14ac:dyDescent="0.3">
      <c r="A90" s="95"/>
      <c r="B90" s="493" t="s">
        <v>372</v>
      </c>
      <c r="C90" s="494"/>
      <c r="D90" s="494"/>
      <c r="E90" s="494"/>
      <c r="F90" s="495"/>
      <c r="G90" s="452" t="e">
        <f>_xlfn.XLOOKUP(G89,'2. Agua'!G96:G115,'2. Agua'!C96:C115)</f>
        <v>#N/A</v>
      </c>
      <c r="H90" s="568"/>
      <c r="I90" s="263" t="str">
        <f>IF(G89=0,"Implementar procedimientos eficientes.", "Reemplazar procedimientos anteriores por más eficientes.")</f>
        <v>Implementar procedimientos eficientes.</v>
      </c>
      <c r="J90" s="264"/>
      <c r="K90" s="264"/>
      <c r="L90" s="264"/>
      <c r="M90" s="264"/>
      <c r="N90" s="423"/>
      <c r="O90" s="95"/>
    </row>
    <row r="91" spans="1:16" ht="15" thickBot="1" x14ac:dyDescent="0.35">
      <c r="A91" s="95"/>
      <c r="B91" s="521" t="s">
        <v>268</v>
      </c>
      <c r="C91" s="403"/>
      <c r="D91" s="403"/>
      <c r="E91" s="403"/>
      <c r="F91" s="522"/>
      <c r="G91" s="455" t="str">
        <f>IF('2. Agua'!C122="d","No",IF('2. Agua'!C122="a","Sí",IF('2. Agua'!C122="b","Sí",IF('2. Agua'!C122="c","Sí",""))))</f>
        <v/>
      </c>
      <c r="H91" s="455"/>
      <c r="I91" s="402" t="str">
        <f>IF(G91="No", "Considerar la implementación de captación de agua lluvia.","")</f>
        <v/>
      </c>
      <c r="J91" s="403"/>
      <c r="K91" s="403"/>
      <c r="L91" s="403"/>
      <c r="M91" s="403"/>
      <c r="N91" s="404"/>
      <c r="O91" s="95"/>
    </row>
    <row r="92" spans="1:16" ht="15" thickBot="1" x14ac:dyDescent="0.35">
      <c r="A92" s="95"/>
      <c r="B92" s="95"/>
      <c r="C92" s="95"/>
      <c r="D92" s="95"/>
      <c r="E92" s="95"/>
      <c r="F92" s="95"/>
      <c r="G92" s="95"/>
      <c r="H92" s="95"/>
      <c r="I92" s="95"/>
      <c r="J92" s="95"/>
      <c r="K92" s="95"/>
      <c r="L92" s="95"/>
      <c r="M92" s="95"/>
      <c r="N92" s="95"/>
      <c r="O92" s="95"/>
    </row>
    <row r="93" spans="1:16" x14ac:dyDescent="0.3">
      <c r="A93" s="95"/>
      <c r="B93" s="426" t="s">
        <v>477</v>
      </c>
      <c r="C93" s="427"/>
      <c r="D93" s="427"/>
      <c r="E93" s="427"/>
      <c r="F93" s="427"/>
      <c r="G93" s="427"/>
      <c r="H93" s="427"/>
      <c r="I93" s="427"/>
      <c r="J93" s="427"/>
      <c r="K93" s="427"/>
      <c r="L93" s="427"/>
      <c r="M93" s="427"/>
      <c r="N93" s="428"/>
      <c r="O93" s="95"/>
    </row>
    <row r="94" spans="1:16" x14ac:dyDescent="0.3">
      <c r="A94" s="95"/>
      <c r="B94" s="430" t="s">
        <v>382</v>
      </c>
      <c r="C94" s="431"/>
      <c r="D94" s="431"/>
      <c r="E94" s="431"/>
      <c r="F94" s="431"/>
      <c r="G94" s="431"/>
      <c r="H94" s="431"/>
      <c r="I94" s="431"/>
      <c r="J94" s="431"/>
      <c r="K94" s="431"/>
      <c r="L94" s="431"/>
      <c r="M94" s="431"/>
      <c r="N94" s="432"/>
      <c r="O94" s="95"/>
    </row>
    <row r="95" spans="1:16" x14ac:dyDescent="0.3">
      <c r="A95" s="95"/>
      <c r="B95" s="420" t="s">
        <v>251</v>
      </c>
      <c r="C95" s="288"/>
      <c r="D95" s="288"/>
      <c r="E95" s="288"/>
      <c r="F95" s="288"/>
      <c r="G95" s="278" t="s">
        <v>252</v>
      </c>
      <c r="H95" s="279"/>
      <c r="I95" s="278" t="s">
        <v>296</v>
      </c>
      <c r="J95" s="335"/>
      <c r="K95" s="335"/>
      <c r="L95" s="335"/>
      <c r="M95" s="335"/>
      <c r="N95" s="518"/>
      <c r="O95" s="95"/>
    </row>
    <row r="96" spans="1:16" x14ac:dyDescent="0.3">
      <c r="A96" s="95"/>
      <c r="B96" s="422" t="s">
        <v>514</v>
      </c>
      <c r="C96" s="409"/>
      <c r="D96" s="409"/>
      <c r="E96" s="409"/>
      <c r="F96" s="409"/>
      <c r="G96" s="368" t="str">
        <f>IF('3. Energía'!C7="e","No",IF('3. Energía'!C7="a","Sí",IF('3. Energía'!C7="b","Sí",IF('3. Energía'!C7="c","Sí",IF('3. Energía'!C7="d","Sí","")))))</f>
        <v/>
      </c>
      <c r="H96" s="368"/>
      <c r="I96" s="405" t="str">
        <f>IF(G96="No", "Implementar metas de reducción anual.","")</f>
        <v/>
      </c>
      <c r="J96" s="406"/>
      <c r="K96" s="406"/>
      <c r="L96" s="406"/>
      <c r="M96" s="406"/>
      <c r="N96" s="407"/>
      <c r="O96" s="95"/>
    </row>
    <row r="97" spans="1:17" x14ac:dyDescent="0.3">
      <c r="A97" s="95"/>
      <c r="B97" s="433" t="s">
        <v>269</v>
      </c>
      <c r="C97" s="406"/>
      <c r="D97" s="406"/>
      <c r="E97" s="406"/>
      <c r="F97" s="434"/>
      <c r="G97" s="368" t="str">
        <f>IF('3. Energía'!C14="b","No",IF('3. Energía'!C14="a","Sí",""))</f>
        <v/>
      </c>
      <c r="H97" s="368"/>
      <c r="I97" s="405" t="str">
        <f>IF(G97="No", "Sensibilizar a los ocupantes con el fin de medir los resultados.","")</f>
        <v/>
      </c>
      <c r="J97" s="406"/>
      <c r="K97" s="406"/>
      <c r="L97" s="406"/>
      <c r="M97" s="406"/>
      <c r="N97" s="407"/>
      <c r="O97" s="95"/>
    </row>
    <row r="98" spans="1:17" x14ac:dyDescent="0.3">
      <c r="A98" s="95"/>
      <c r="B98" s="424" t="s">
        <v>270</v>
      </c>
      <c r="C98" s="266"/>
      <c r="D98" s="266"/>
      <c r="E98" s="266"/>
      <c r="F98" s="266"/>
      <c r="G98" s="368" t="str">
        <f>IF('3. Energía'!C21="e","No",IF('3. Energía'!C21="a","Sí",IF('3. Energía'!C21="b","Sí",IF('3. Energía'!C21="c","Sí",IF('3. Energía'!C21="d","Sí","")))))</f>
        <v/>
      </c>
      <c r="H98" s="368"/>
      <c r="I98" s="405" t="str">
        <f>IF(G98="No", "Ejecutar una auditoría energética para conocer el consumo.","")</f>
        <v/>
      </c>
      <c r="J98" s="406"/>
      <c r="K98" s="406"/>
      <c r="L98" s="406"/>
      <c r="M98" s="406"/>
      <c r="N98" s="407"/>
      <c r="O98" s="95"/>
    </row>
    <row r="99" spans="1:17" x14ac:dyDescent="0.3">
      <c r="A99" s="95"/>
      <c r="B99" s="570"/>
      <c r="C99" s="571"/>
      <c r="D99" s="571"/>
      <c r="E99" s="571"/>
      <c r="F99" s="571"/>
      <c r="G99" s="571"/>
      <c r="H99" s="571"/>
      <c r="I99" s="571"/>
      <c r="J99" s="571"/>
      <c r="K99" s="571"/>
      <c r="L99" s="571"/>
      <c r="M99" s="571"/>
      <c r="N99" s="572"/>
      <c r="O99" s="95"/>
    </row>
    <row r="100" spans="1:17" x14ac:dyDescent="0.3">
      <c r="A100" s="95"/>
      <c r="B100" s="430" t="s">
        <v>383</v>
      </c>
      <c r="C100" s="431"/>
      <c r="D100" s="431"/>
      <c r="E100" s="431"/>
      <c r="F100" s="431"/>
      <c r="G100" s="431"/>
      <c r="H100" s="431"/>
      <c r="I100" s="431"/>
      <c r="J100" s="431"/>
      <c r="K100" s="431"/>
      <c r="L100" s="431"/>
      <c r="M100" s="431"/>
      <c r="N100" s="432"/>
      <c r="O100" s="95"/>
    </row>
    <row r="101" spans="1:17" x14ac:dyDescent="0.3">
      <c r="A101" s="95"/>
      <c r="B101" s="420" t="s">
        <v>251</v>
      </c>
      <c r="C101" s="288"/>
      <c r="D101" s="288"/>
      <c r="E101" s="288"/>
      <c r="F101" s="288"/>
      <c r="G101" s="278" t="s">
        <v>252</v>
      </c>
      <c r="H101" s="279"/>
      <c r="I101" s="278" t="s">
        <v>296</v>
      </c>
      <c r="J101" s="335"/>
      <c r="K101" s="335"/>
      <c r="L101" s="335"/>
      <c r="M101" s="335"/>
      <c r="N101" s="518"/>
      <c r="O101" s="95"/>
    </row>
    <row r="102" spans="1:17" x14ac:dyDescent="0.3">
      <c r="A102" s="95"/>
      <c r="B102" s="422" t="s">
        <v>271</v>
      </c>
      <c r="C102" s="409"/>
      <c r="D102" s="409"/>
      <c r="E102" s="409"/>
      <c r="F102" s="409"/>
      <c r="G102" s="368" t="str">
        <f>IF('3. Energía'!C28="g","No",IF('3. Energía'!C28="a","Sí",IF('3. Energía'!C28="b","Sí",IF('3. Energía'!C28="c","Sí",IF('3. Energía'!C28="d","Sí",IF('3. Energía'!C28="e","Sí",IF('3. Energía'!C28="f","Sí","")))))))</f>
        <v/>
      </c>
      <c r="H102" s="368"/>
      <c r="I102" s="405" t="str">
        <f>IF(G102="No", "Instalar alternativas para disminuir la compra de electricidad.","")</f>
        <v/>
      </c>
      <c r="J102" s="406"/>
      <c r="K102" s="406"/>
      <c r="L102" s="406"/>
      <c r="M102" s="406"/>
      <c r="N102" s="407"/>
      <c r="O102" s="95"/>
    </row>
    <row r="103" spans="1:17" x14ac:dyDescent="0.3">
      <c r="A103" s="95"/>
      <c r="B103" s="433" t="s">
        <v>309</v>
      </c>
      <c r="C103" s="406"/>
      <c r="D103" s="406"/>
      <c r="E103" s="406"/>
      <c r="F103" s="434"/>
      <c r="G103" s="400" t="str">
        <f>'3. Energía'!C32</f>
        <v/>
      </c>
      <c r="H103" s="401"/>
      <c r="I103" s="405" t="str">
        <f>IF(G103="NA", "Instalar energías renovables.","")</f>
        <v/>
      </c>
      <c r="J103" s="406"/>
      <c r="K103" s="406"/>
      <c r="L103" s="406"/>
      <c r="M103" s="406"/>
      <c r="N103" s="407"/>
      <c r="O103" s="95"/>
    </row>
    <row r="104" spans="1:17" x14ac:dyDescent="0.3">
      <c r="A104" s="95"/>
      <c r="B104" s="433" t="s">
        <v>415</v>
      </c>
      <c r="C104" s="406"/>
      <c r="D104" s="406"/>
      <c r="E104" s="406"/>
      <c r="F104" s="434"/>
      <c r="G104" s="400" t="str">
        <f>'3. Energía'!E32</f>
        <v/>
      </c>
      <c r="H104" s="401"/>
      <c r="I104" s="405" t="str">
        <f>IF(G104="NA", "Instalar energías renovables.",IF(G104&gt;0, "Aumentar progresivamente la capacidad instalada.",""))</f>
        <v>Aumentar progresivamente la capacidad instalada.</v>
      </c>
      <c r="J104" s="406"/>
      <c r="K104" s="406"/>
      <c r="L104" s="406"/>
      <c r="M104" s="406"/>
      <c r="N104" s="407"/>
      <c r="O104" s="95"/>
    </row>
    <row r="105" spans="1:17" x14ac:dyDescent="0.3">
      <c r="A105" s="95"/>
      <c r="B105" s="570"/>
      <c r="C105" s="571"/>
      <c r="D105" s="571"/>
      <c r="E105" s="571"/>
      <c r="F105" s="571"/>
      <c r="G105" s="571"/>
      <c r="H105" s="571"/>
      <c r="I105" s="571"/>
      <c r="J105" s="571"/>
      <c r="K105" s="571"/>
      <c r="L105" s="571"/>
      <c r="M105" s="571"/>
      <c r="N105" s="572"/>
      <c r="O105" s="95"/>
    </row>
    <row r="106" spans="1:17" x14ac:dyDescent="0.3">
      <c r="A106" s="95"/>
      <c r="B106" s="430" t="s">
        <v>384</v>
      </c>
      <c r="C106" s="431"/>
      <c r="D106" s="431"/>
      <c r="E106" s="431"/>
      <c r="F106" s="431"/>
      <c r="G106" s="431"/>
      <c r="H106" s="431"/>
      <c r="I106" s="431"/>
      <c r="J106" s="431"/>
      <c r="K106" s="431"/>
      <c r="L106" s="431"/>
      <c r="M106" s="431"/>
      <c r="N106" s="432"/>
      <c r="O106" s="95"/>
    </row>
    <row r="107" spans="1:17" x14ac:dyDescent="0.3">
      <c r="A107" s="95"/>
      <c r="B107" s="420" t="s">
        <v>251</v>
      </c>
      <c r="C107" s="288"/>
      <c r="D107" s="288"/>
      <c r="E107" s="288"/>
      <c r="F107" s="288"/>
      <c r="G107" s="278" t="s">
        <v>252</v>
      </c>
      <c r="H107" s="279"/>
      <c r="I107" s="278" t="s">
        <v>296</v>
      </c>
      <c r="J107" s="335"/>
      <c r="K107" s="335"/>
      <c r="L107" s="335"/>
      <c r="M107" s="335"/>
      <c r="N107" s="518"/>
      <c r="O107" s="95"/>
    </row>
    <row r="108" spans="1:17" x14ac:dyDescent="0.3">
      <c r="A108" s="95"/>
      <c r="B108" s="515" t="s">
        <v>297</v>
      </c>
      <c r="C108" s="516"/>
      <c r="D108" s="516"/>
      <c r="E108" s="516"/>
      <c r="F108" s="516"/>
      <c r="G108" s="517">
        <f>MAX('3. Energía'!K50:K156)</f>
        <v>0</v>
      </c>
      <c r="H108" s="368"/>
      <c r="I108" s="409" t="str">
        <f>IF(G108=0,"",IF(G108&lt;=49%,"Implementar más equipos eficientes con el uso de la energía.",IF(G108&gt;49%,"Implementar progresivamente más equipos eficientes.")))</f>
        <v/>
      </c>
      <c r="J108" s="409"/>
      <c r="K108" s="409"/>
      <c r="L108" s="409"/>
      <c r="M108" s="409"/>
      <c r="N108" s="410"/>
      <c r="O108" s="95"/>
    </row>
    <row r="109" spans="1:17" x14ac:dyDescent="0.3">
      <c r="A109" s="95"/>
      <c r="B109" s="493" t="s">
        <v>334</v>
      </c>
      <c r="C109" s="494"/>
      <c r="D109" s="494"/>
      <c r="E109" s="494"/>
      <c r="F109" s="495"/>
      <c r="G109" s="452" t="e">
        <f>_xlfn.XLOOKUP(G108,'3. Energía'!K50:K156,'3. Energía'!C50:C156)</f>
        <v>#N/A</v>
      </c>
      <c r="H109" s="568"/>
      <c r="I109" s="405" t="str">
        <f>IF(G108=0,"Implementar equipos eficientes.", "Reemplazar los equipos anteriores por más equipos eficientes.")</f>
        <v>Implementar equipos eficientes.</v>
      </c>
      <c r="J109" s="406"/>
      <c r="K109" s="406"/>
      <c r="L109" s="406"/>
      <c r="M109" s="406"/>
      <c r="N109" s="407"/>
      <c r="O109" s="95"/>
    </row>
    <row r="110" spans="1:17" x14ac:dyDescent="0.3">
      <c r="A110" s="95"/>
      <c r="B110" s="422" t="s">
        <v>515</v>
      </c>
      <c r="C110" s="409"/>
      <c r="D110" s="409"/>
      <c r="E110" s="409"/>
      <c r="F110" s="409"/>
      <c r="G110" s="368">
        <f>MAX('3. Energía'!G50:H156)</f>
        <v>0</v>
      </c>
      <c r="H110" s="368"/>
      <c r="I110" s="409" t="str">
        <f>IF(G110&gt;=1, "Reemplazar progresivamente por equipos más eficientes.","")</f>
        <v/>
      </c>
      <c r="J110" s="409"/>
      <c r="K110" s="409"/>
      <c r="L110" s="409"/>
      <c r="M110" s="409"/>
      <c r="N110" s="410"/>
      <c r="O110" s="95"/>
    </row>
    <row r="111" spans="1:17" x14ac:dyDescent="0.3">
      <c r="A111" s="95"/>
      <c r="B111" s="422" t="s">
        <v>516</v>
      </c>
      <c r="C111" s="409"/>
      <c r="D111" s="409"/>
      <c r="E111" s="409"/>
      <c r="F111" s="409"/>
      <c r="G111" s="550" t="e">
        <f>_xlfn.XLOOKUP(MAX('3. Energía'!G50:G156),'3. Energía'!G50:G156,'3. Energía'!C50:C156)</f>
        <v>#N/A</v>
      </c>
      <c r="H111" s="550"/>
      <c r="I111" s="409" t="e">
        <f>IF(G111=0,"Implementar equipos eficientes.","Minimizar el uso de equipos de alto consumo energético.")</f>
        <v>#N/A</v>
      </c>
      <c r="J111" s="409"/>
      <c r="K111" s="409"/>
      <c r="L111" s="409"/>
      <c r="M111" s="409"/>
      <c r="N111" s="410"/>
      <c r="O111" s="95"/>
      <c r="Q111" s="135"/>
    </row>
    <row r="112" spans="1:17" x14ac:dyDescent="0.3">
      <c r="A112" s="95"/>
      <c r="B112" s="570"/>
      <c r="C112" s="571"/>
      <c r="D112" s="571"/>
      <c r="E112" s="571"/>
      <c r="F112" s="571"/>
      <c r="G112" s="571"/>
      <c r="H112" s="571"/>
      <c r="I112" s="571"/>
      <c r="J112" s="571"/>
      <c r="K112" s="571"/>
      <c r="L112" s="571"/>
      <c r="M112" s="571"/>
      <c r="N112" s="572"/>
      <c r="O112" s="95"/>
    </row>
    <row r="113" spans="1:15" x14ac:dyDescent="0.3">
      <c r="A113" s="95"/>
      <c r="B113" s="469" t="s">
        <v>386</v>
      </c>
      <c r="C113" s="379"/>
      <c r="D113" s="379"/>
      <c r="E113" s="379"/>
      <c r="F113" s="379"/>
      <c r="G113" s="379"/>
      <c r="H113" s="379"/>
      <c r="I113" s="379"/>
      <c r="J113" s="379"/>
      <c r="K113" s="379"/>
      <c r="L113" s="379"/>
      <c r="M113" s="379"/>
      <c r="N113" s="470"/>
      <c r="O113" s="95"/>
    </row>
    <row r="114" spans="1:15" x14ac:dyDescent="0.3">
      <c r="A114" s="95"/>
      <c r="B114" s="188"/>
      <c r="C114" s="95"/>
      <c r="D114" s="95"/>
      <c r="E114" s="95"/>
      <c r="F114" s="95"/>
      <c r="G114" s="92"/>
      <c r="H114" s="92"/>
      <c r="I114" s="512"/>
      <c r="J114" s="512"/>
      <c r="K114" s="512"/>
      <c r="L114" s="512"/>
      <c r="M114" s="512"/>
      <c r="N114" s="513"/>
      <c r="O114" s="95"/>
    </row>
    <row r="115" spans="1:15" x14ac:dyDescent="0.3">
      <c r="A115" s="95"/>
      <c r="B115" s="188"/>
      <c r="C115" s="95"/>
      <c r="D115" s="95"/>
      <c r="E115" s="95"/>
      <c r="F115" s="95"/>
      <c r="G115" s="92"/>
      <c r="H115" s="92"/>
      <c r="I115" s="343"/>
      <c r="J115" s="343"/>
      <c r="K115" s="343"/>
      <c r="L115" s="343"/>
      <c r="M115" s="343"/>
      <c r="N115" s="514"/>
      <c r="O115" s="95"/>
    </row>
    <row r="116" spans="1:15" x14ac:dyDescent="0.3">
      <c r="A116" s="95"/>
      <c r="B116" s="188"/>
      <c r="C116" s="95"/>
      <c r="D116" s="95"/>
      <c r="E116" s="95"/>
      <c r="F116" s="95"/>
      <c r="G116" s="92"/>
      <c r="H116" s="92"/>
      <c r="I116" s="343"/>
      <c r="J116" s="343"/>
      <c r="K116" s="343"/>
      <c r="L116" s="343"/>
      <c r="M116" s="343"/>
      <c r="N116" s="514"/>
      <c r="O116" s="95"/>
    </row>
    <row r="117" spans="1:15" x14ac:dyDescent="0.3">
      <c r="A117" s="95"/>
      <c r="B117" s="188"/>
      <c r="C117" s="95"/>
      <c r="D117" s="95"/>
      <c r="E117" s="95"/>
      <c r="F117" s="95"/>
      <c r="G117" s="92"/>
      <c r="H117" s="92"/>
      <c r="I117" s="343"/>
      <c r="J117" s="343"/>
      <c r="K117" s="343"/>
      <c r="L117" s="343"/>
      <c r="M117" s="343"/>
      <c r="N117" s="514"/>
      <c r="O117" s="95"/>
    </row>
    <row r="118" spans="1:15" x14ac:dyDescent="0.3">
      <c r="A118" s="95"/>
      <c r="B118" s="188"/>
      <c r="C118" s="95"/>
      <c r="D118" s="95"/>
      <c r="E118" s="95"/>
      <c r="F118" s="95"/>
      <c r="G118" s="92"/>
      <c r="H118" s="92"/>
      <c r="I118" s="343"/>
      <c r="J118" s="343"/>
      <c r="K118" s="343"/>
      <c r="L118" s="343"/>
      <c r="M118" s="343"/>
      <c r="N118" s="514"/>
      <c r="O118" s="95"/>
    </row>
    <row r="119" spans="1:15" x14ac:dyDescent="0.3">
      <c r="A119" s="95"/>
      <c r="B119" s="188"/>
      <c r="C119" s="95"/>
      <c r="D119" s="95"/>
      <c r="E119" s="95"/>
      <c r="F119" s="95"/>
      <c r="G119" s="92"/>
      <c r="H119" s="92"/>
      <c r="I119" s="343"/>
      <c r="J119" s="343"/>
      <c r="K119" s="343"/>
      <c r="L119" s="343"/>
      <c r="M119" s="343"/>
      <c r="N119" s="514"/>
      <c r="O119" s="95"/>
    </row>
    <row r="120" spans="1:15" x14ac:dyDescent="0.3">
      <c r="A120" s="95"/>
      <c r="B120" s="188"/>
      <c r="C120" s="95"/>
      <c r="D120" s="95"/>
      <c r="E120" s="95"/>
      <c r="F120" s="95"/>
      <c r="G120" s="92"/>
      <c r="H120" s="92"/>
      <c r="I120" s="95"/>
      <c r="J120" s="95"/>
      <c r="K120" s="95"/>
      <c r="L120" s="95"/>
      <c r="M120" s="95"/>
      <c r="N120" s="189"/>
      <c r="O120" s="95"/>
    </row>
    <row r="121" spans="1:15" x14ac:dyDescent="0.3">
      <c r="A121" s="95"/>
      <c r="B121" s="188"/>
      <c r="C121" s="95"/>
      <c r="D121" s="95"/>
      <c r="E121" s="95"/>
      <c r="F121" s="95"/>
      <c r="G121" s="92"/>
      <c r="H121" s="92"/>
      <c r="I121" s="95"/>
      <c r="J121" s="95"/>
      <c r="K121" s="95"/>
      <c r="L121" s="95"/>
      <c r="M121" s="95"/>
      <c r="N121" s="189"/>
      <c r="O121" s="95"/>
    </row>
    <row r="122" spans="1:15" ht="15" thickBot="1" x14ac:dyDescent="0.35">
      <c r="A122" s="95"/>
      <c r="B122" s="569" t="s">
        <v>329</v>
      </c>
      <c r="C122" s="566"/>
      <c r="D122" s="566"/>
      <c r="E122" s="566"/>
      <c r="F122" s="566"/>
      <c r="G122" s="566"/>
      <c r="H122" s="566"/>
      <c r="I122" s="566"/>
      <c r="J122" s="566"/>
      <c r="K122" s="566"/>
      <c r="L122" s="566"/>
      <c r="M122" s="566"/>
      <c r="N122" s="567"/>
      <c r="O122" s="95"/>
    </row>
    <row r="123" spans="1:15" ht="15" thickBot="1" x14ac:dyDescent="0.35">
      <c r="A123" s="95"/>
      <c r="B123" s="95"/>
      <c r="C123" s="95"/>
      <c r="D123" s="95"/>
      <c r="E123" s="95"/>
      <c r="F123" s="95"/>
      <c r="G123" s="95"/>
      <c r="H123" s="95"/>
      <c r="I123" s="95"/>
      <c r="J123" s="95"/>
      <c r="K123" s="95"/>
      <c r="L123" s="95"/>
      <c r="M123" s="95"/>
      <c r="N123" s="95"/>
      <c r="O123" s="95"/>
    </row>
    <row r="124" spans="1:15" x14ac:dyDescent="0.3">
      <c r="A124" s="95"/>
      <c r="B124" s="426" t="s">
        <v>478</v>
      </c>
      <c r="C124" s="427"/>
      <c r="D124" s="427"/>
      <c r="E124" s="427"/>
      <c r="F124" s="427"/>
      <c r="G124" s="427"/>
      <c r="H124" s="427"/>
      <c r="I124" s="427"/>
      <c r="J124" s="427"/>
      <c r="K124" s="427"/>
      <c r="L124" s="427"/>
      <c r="M124" s="427"/>
      <c r="N124" s="428"/>
      <c r="O124" s="95"/>
    </row>
    <row r="125" spans="1:15" x14ac:dyDescent="0.3">
      <c r="A125" s="95"/>
      <c r="B125" s="430" t="s">
        <v>385</v>
      </c>
      <c r="C125" s="431"/>
      <c r="D125" s="431"/>
      <c r="E125" s="431"/>
      <c r="F125" s="431"/>
      <c r="G125" s="431"/>
      <c r="H125" s="431"/>
      <c r="I125" s="431"/>
      <c r="J125" s="431"/>
      <c r="K125" s="431"/>
      <c r="L125" s="431"/>
      <c r="M125" s="431"/>
      <c r="N125" s="432"/>
      <c r="O125" s="95"/>
    </row>
    <row r="126" spans="1:15" x14ac:dyDescent="0.3">
      <c r="A126" s="95"/>
      <c r="B126" s="420" t="s">
        <v>251</v>
      </c>
      <c r="C126" s="288"/>
      <c r="D126" s="288"/>
      <c r="E126" s="288"/>
      <c r="F126" s="288"/>
      <c r="G126" s="288" t="s">
        <v>252</v>
      </c>
      <c r="H126" s="288"/>
      <c r="I126" s="288" t="s">
        <v>296</v>
      </c>
      <c r="J126" s="288"/>
      <c r="K126" s="288"/>
      <c r="L126" s="288"/>
      <c r="M126" s="288"/>
      <c r="N126" s="429"/>
      <c r="O126" s="95"/>
    </row>
    <row r="127" spans="1:15" x14ac:dyDescent="0.3">
      <c r="A127" s="95"/>
      <c r="B127" s="422" t="s">
        <v>272</v>
      </c>
      <c r="C127" s="409"/>
      <c r="D127" s="409"/>
      <c r="E127" s="409"/>
      <c r="F127" s="409"/>
      <c r="G127" s="368" t="str">
        <f>IF('4. GEI'!C7="e","No",IF('4. GEI'!C7="a","Sí",IF('4. GEI'!C7="b","Sí",IF('4. GEI'!C7="c","Sí",IF('4. GEI'!C7="d","Sí","")))))</f>
        <v/>
      </c>
      <c r="H127" s="368"/>
      <c r="I127" s="409" t="str">
        <f>IF(G127="No", "Implementar metas de reducción anual.","")</f>
        <v/>
      </c>
      <c r="J127" s="409"/>
      <c r="K127" s="409"/>
      <c r="L127" s="409"/>
      <c r="M127" s="409"/>
      <c r="N127" s="410"/>
      <c r="O127" s="95"/>
    </row>
    <row r="128" spans="1:15" x14ac:dyDescent="0.3">
      <c r="A128" s="95"/>
      <c r="B128" s="570"/>
      <c r="C128" s="571"/>
      <c r="D128" s="571"/>
      <c r="E128" s="571"/>
      <c r="F128" s="571"/>
      <c r="G128" s="571"/>
      <c r="H128" s="571"/>
      <c r="I128" s="571"/>
      <c r="J128" s="571"/>
      <c r="K128" s="571"/>
      <c r="L128" s="571"/>
      <c r="M128" s="571"/>
      <c r="N128" s="572"/>
      <c r="O128" s="95"/>
    </row>
    <row r="129" spans="1:17" x14ac:dyDescent="0.3">
      <c r="A129" s="95"/>
      <c r="B129" s="430" t="s">
        <v>387</v>
      </c>
      <c r="C129" s="431"/>
      <c r="D129" s="431"/>
      <c r="E129" s="431"/>
      <c r="F129" s="431"/>
      <c r="G129" s="431"/>
      <c r="H129" s="431"/>
      <c r="I129" s="431"/>
      <c r="J129" s="431"/>
      <c r="K129" s="431"/>
      <c r="L129" s="431"/>
      <c r="M129" s="431"/>
      <c r="N129" s="432"/>
      <c r="O129" s="95"/>
    </row>
    <row r="130" spans="1:17" x14ac:dyDescent="0.3">
      <c r="A130" s="95"/>
      <c r="B130" s="420" t="s">
        <v>251</v>
      </c>
      <c r="C130" s="288"/>
      <c r="D130" s="288"/>
      <c r="E130" s="288"/>
      <c r="F130" s="288"/>
      <c r="G130" s="288" t="s">
        <v>252</v>
      </c>
      <c r="H130" s="288"/>
      <c r="I130" s="288" t="s">
        <v>296</v>
      </c>
      <c r="J130" s="288"/>
      <c r="K130" s="288"/>
      <c r="L130" s="288"/>
      <c r="M130" s="288"/>
      <c r="N130" s="429"/>
      <c r="O130" s="95"/>
    </row>
    <row r="131" spans="1:17" x14ac:dyDescent="0.3">
      <c r="A131" s="95"/>
      <c r="B131" s="422" t="s">
        <v>300</v>
      </c>
      <c r="C131" s="409"/>
      <c r="D131" s="409"/>
      <c r="E131" s="409"/>
      <c r="F131" s="409"/>
      <c r="G131" s="456">
        <f>SUM('4. GEI'!C13:C18)</f>
        <v>0</v>
      </c>
      <c r="H131" s="368"/>
      <c r="I131" s="409" t="str">
        <f>IF(G131&gt;=1,"Implementar metas de reducción.","")</f>
        <v/>
      </c>
      <c r="J131" s="409"/>
      <c r="K131" s="409"/>
      <c r="L131" s="409"/>
      <c r="M131" s="409"/>
      <c r="N131" s="410"/>
      <c r="O131" s="95"/>
    </row>
    <row r="132" spans="1:17" x14ac:dyDescent="0.3">
      <c r="A132" s="95"/>
      <c r="B132" s="422" t="s">
        <v>273</v>
      </c>
      <c r="C132" s="409"/>
      <c r="D132" s="409"/>
      <c r="E132" s="409"/>
      <c r="F132" s="409"/>
      <c r="G132" s="368" t="e">
        <f>_xlfn.XLOOKUP(G133,'4. GEI'!C13:C18,'4. GEI'!B13:B18)</f>
        <v>#N/A</v>
      </c>
      <c r="H132" s="368"/>
      <c r="I132" s="266" t="str">
        <f>IF(G131=0, "", "Implementar metas de reducción.")</f>
        <v/>
      </c>
      <c r="J132" s="266"/>
      <c r="K132" s="266"/>
      <c r="L132" s="266"/>
      <c r="M132" s="266"/>
      <c r="N132" s="425"/>
      <c r="O132" s="95"/>
      <c r="P132" s="135"/>
    </row>
    <row r="133" spans="1:17" x14ac:dyDescent="0.3">
      <c r="A133" s="95"/>
      <c r="B133" s="422" t="s">
        <v>418</v>
      </c>
      <c r="C133" s="409"/>
      <c r="D133" s="409"/>
      <c r="E133" s="409"/>
      <c r="F133" s="409"/>
      <c r="G133" s="456">
        <f>MAX('4. GEI'!C13:D18)</f>
        <v>0</v>
      </c>
      <c r="H133" s="368"/>
      <c r="I133" s="409" t="str">
        <f>IF(G133&gt;=50, "Implementar otras alternativas.","")</f>
        <v/>
      </c>
      <c r="J133" s="409"/>
      <c r="K133" s="409"/>
      <c r="L133" s="409"/>
      <c r="M133" s="409"/>
      <c r="N133" s="410"/>
      <c r="O133" s="95"/>
    </row>
    <row r="134" spans="1:17" x14ac:dyDescent="0.3">
      <c r="A134" s="95"/>
      <c r="B134" s="422" t="s">
        <v>274</v>
      </c>
      <c r="C134" s="409"/>
      <c r="D134" s="409"/>
      <c r="E134" s="409"/>
      <c r="F134" s="409"/>
      <c r="G134" s="368">
        <f>'4. GEI'!C25</f>
        <v>0</v>
      </c>
      <c r="H134" s="368"/>
      <c r="I134" s="266" t="str">
        <f>IF(G134=0,"",IF(G134&gt;0,"Revisar y actualizar la frecuencia de mantenimientos."))</f>
        <v/>
      </c>
      <c r="J134" s="266"/>
      <c r="K134" s="266"/>
      <c r="L134" s="266"/>
      <c r="M134" s="266"/>
      <c r="N134" s="425"/>
      <c r="O134" s="95"/>
    </row>
    <row r="135" spans="1:17" x14ac:dyDescent="0.3">
      <c r="A135" s="95"/>
      <c r="B135" s="570"/>
      <c r="C135" s="571"/>
      <c r="D135" s="571"/>
      <c r="E135" s="571"/>
      <c r="F135" s="571"/>
      <c r="G135" s="571"/>
      <c r="H135" s="571"/>
      <c r="I135" s="571"/>
      <c r="J135" s="571"/>
      <c r="K135" s="571"/>
      <c r="L135" s="571"/>
      <c r="M135" s="571"/>
      <c r="N135" s="572"/>
      <c r="O135" s="95"/>
    </row>
    <row r="136" spans="1:17" x14ac:dyDescent="0.3">
      <c r="A136" s="95"/>
      <c r="B136" s="430" t="s">
        <v>388</v>
      </c>
      <c r="C136" s="431"/>
      <c r="D136" s="431"/>
      <c r="E136" s="431"/>
      <c r="F136" s="431"/>
      <c r="G136" s="431"/>
      <c r="H136" s="431"/>
      <c r="I136" s="431"/>
      <c r="J136" s="431"/>
      <c r="K136" s="431"/>
      <c r="L136" s="431"/>
      <c r="M136" s="431"/>
      <c r="N136" s="432"/>
      <c r="O136" s="95"/>
    </row>
    <row r="137" spans="1:17" x14ac:dyDescent="0.3">
      <c r="A137" s="95"/>
      <c r="B137" s="420" t="s">
        <v>251</v>
      </c>
      <c r="C137" s="288"/>
      <c r="D137" s="288"/>
      <c r="E137" s="288"/>
      <c r="F137" s="288"/>
      <c r="G137" s="288" t="s">
        <v>252</v>
      </c>
      <c r="H137" s="288"/>
      <c r="I137" s="288" t="s">
        <v>296</v>
      </c>
      <c r="J137" s="288"/>
      <c r="K137" s="288"/>
      <c r="L137" s="288"/>
      <c r="M137" s="288"/>
      <c r="N137" s="429"/>
      <c r="O137" s="95"/>
    </row>
    <row r="138" spans="1:17" x14ac:dyDescent="0.3">
      <c r="A138" s="95"/>
      <c r="B138" s="424" t="s">
        <v>275</v>
      </c>
      <c r="C138" s="266"/>
      <c r="D138" s="266"/>
      <c r="E138" s="266"/>
      <c r="F138" s="266"/>
      <c r="G138" s="368" t="e">
        <f>_xlfn.XLOOKUP(MAX('4. GEI'!E31:E33),'4. GEI'!E31:E33,'4. GEI'!C31:C33)</f>
        <v>#N/A</v>
      </c>
      <c r="H138" s="368"/>
      <c r="I138" s="266" t="e">
        <f>IF(G138=0," ", "Minimizar el uso de refrigerantes que afectan a la atmósfera.")</f>
        <v>#N/A</v>
      </c>
      <c r="J138" s="266"/>
      <c r="K138" s="266"/>
      <c r="L138" s="266"/>
      <c r="M138" s="266"/>
      <c r="N138" s="425"/>
      <c r="O138" s="95"/>
    </row>
    <row r="139" spans="1:17" x14ac:dyDescent="0.3">
      <c r="A139" s="95"/>
      <c r="B139" s="422" t="s">
        <v>517</v>
      </c>
      <c r="C139" s="409"/>
      <c r="D139" s="409"/>
      <c r="E139" s="409"/>
      <c r="F139" s="409"/>
      <c r="G139" s="456">
        <f>(MAX('4. GEI'!E31:F33))</f>
        <v>0</v>
      </c>
      <c r="H139" s="368"/>
      <c r="I139" s="266" t="str">
        <f>IF(G139=0,"","Minimizar el uso de refrigerantes que afectan a la atmósfera. ")</f>
        <v/>
      </c>
      <c r="J139" s="266"/>
      <c r="K139" s="266"/>
      <c r="L139" s="266"/>
      <c r="M139" s="266"/>
      <c r="N139" s="425"/>
      <c r="O139" s="95"/>
      <c r="Q139" s="136"/>
    </row>
    <row r="140" spans="1:17" x14ac:dyDescent="0.3">
      <c r="A140" s="95"/>
      <c r="B140" s="433" t="s">
        <v>401</v>
      </c>
      <c r="C140" s="406"/>
      <c r="D140" s="406"/>
      <c r="E140" s="406"/>
      <c r="F140" s="434"/>
      <c r="G140" s="421">
        <f>SUM('4. GEI'!E31:F33)</f>
        <v>0</v>
      </c>
      <c r="H140" s="499"/>
      <c r="I140" s="263" t="str">
        <f>IF(G140=0,"", "Dar mantenimiento a los equipos que usan refrigerantes.")</f>
        <v/>
      </c>
      <c r="J140" s="264"/>
      <c r="K140" s="264"/>
      <c r="L140" s="264"/>
      <c r="M140" s="264"/>
      <c r="N140" s="423"/>
      <c r="O140" s="95"/>
      <c r="Q140" s="136"/>
    </row>
    <row r="141" spans="1:17" x14ac:dyDescent="0.3">
      <c r="A141" s="95"/>
      <c r="B141" s="424" t="s">
        <v>276</v>
      </c>
      <c r="C141" s="266"/>
      <c r="D141" s="266"/>
      <c r="E141" s="266"/>
      <c r="F141" s="266"/>
      <c r="G141" s="368">
        <f>'4. GEI'!J31</f>
        <v>0</v>
      </c>
      <c r="H141" s="368"/>
      <c r="I141" s="409" t="str">
        <f>IF(G141="Si", "El equipo presenta fugas, debe revisarse inmediatamente.","")</f>
        <v/>
      </c>
      <c r="J141" s="409"/>
      <c r="K141" s="409"/>
      <c r="L141" s="409"/>
      <c r="M141" s="409"/>
      <c r="N141" s="410"/>
      <c r="O141" s="95"/>
    </row>
    <row r="142" spans="1:17" x14ac:dyDescent="0.3">
      <c r="A142" s="95"/>
      <c r="B142" s="570"/>
      <c r="C142" s="571"/>
      <c r="D142" s="571"/>
      <c r="E142" s="571"/>
      <c r="F142" s="571"/>
      <c r="G142" s="571"/>
      <c r="H142" s="571"/>
      <c r="I142" s="571"/>
      <c r="J142" s="571"/>
      <c r="K142" s="571"/>
      <c r="L142" s="571"/>
      <c r="M142" s="571"/>
      <c r="N142" s="572"/>
      <c r="O142" s="95"/>
    </row>
    <row r="143" spans="1:17" x14ac:dyDescent="0.3">
      <c r="A143" s="95"/>
      <c r="B143" s="526" t="s">
        <v>390</v>
      </c>
      <c r="C143" s="477"/>
      <c r="D143" s="477"/>
      <c r="E143" s="477"/>
      <c r="F143" s="477"/>
      <c r="G143" s="477"/>
      <c r="H143" s="477"/>
      <c r="I143" s="477"/>
      <c r="J143" s="477"/>
      <c r="K143" s="477"/>
      <c r="L143" s="477"/>
      <c r="M143" s="477"/>
      <c r="N143" s="527"/>
      <c r="O143" s="95"/>
    </row>
    <row r="144" spans="1:17" x14ac:dyDescent="0.3">
      <c r="A144" s="95"/>
      <c r="B144" s="420" t="s">
        <v>251</v>
      </c>
      <c r="C144" s="288"/>
      <c r="D144" s="288"/>
      <c r="E144" s="288"/>
      <c r="F144" s="288"/>
      <c r="G144" s="288" t="s">
        <v>252</v>
      </c>
      <c r="H144" s="288"/>
      <c r="I144" s="288" t="s">
        <v>296</v>
      </c>
      <c r="J144" s="288"/>
      <c r="K144" s="288"/>
      <c r="L144" s="288"/>
      <c r="M144" s="288"/>
      <c r="N144" s="429"/>
      <c r="O144" s="95"/>
    </row>
    <row r="145" spans="1:15" x14ac:dyDescent="0.3">
      <c r="A145" s="95"/>
      <c r="B145" s="422" t="s">
        <v>314</v>
      </c>
      <c r="C145" s="409"/>
      <c r="D145" s="409"/>
      <c r="E145" s="409"/>
      <c r="F145" s="409"/>
      <c r="G145" s="456">
        <f>L164</f>
        <v>0</v>
      </c>
      <c r="H145" s="456"/>
      <c r="I145" s="409" t="str">
        <f>IF(G145=0,"",IF(G145&gt;1,"Implementar acciones para la reducción de la huella."))</f>
        <v/>
      </c>
      <c r="J145" s="409"/>
      <c r="K145" s="409"/>
      <c r="L145" s="409"/>
      <c r="M145" s="409"/>
      <c r="N145" s="410"/>
      <c r="O145" s="95"/>
    </row>
    <row r="146" spans="1:15" x14ac:dyDescent="0.3">
      <c r="A146" s="95"/>
      <c r="B146" s="422" t="s">
        <v>310</v>
      </c>
      <c r="C146" s="409"/>
      <c r="D146" s="409"/>
      <c r="E146" s="409"/>
      <c r="F146" s="409"/>
      <c r="G146" s="456">
        <f>MAX(L152:N163)</f>
        <v>0</v>
      </c>
      <c r="H146" s="456"/>
      <c r="I146" s="266" t="str">
        <f>IF(G146&lt;&gt;0,"El hospital debe implementar estrategias para la reducción.","")</f>
        <v/>
      </c>
      <c r="J146" s="266"/>
      <c r="K146" s="266"/>
      <c r="L146" s="266"/>
      <c r="M146" s="266"/>
      <c r="N146" s="425"/>
      <c r="O146" s="95"/>
    </row>
    <row r="147" spans="1:15" x14ac:dyDescent="0.3">
      <c r="A147" s="95"/>
      <c r="B147" s="422" t="s">
        <v>302</v>
      </c>
      <c r="C147" s="409"/>
      <c r="D147" s="409"/>
      <c r="E147" s="409"/>
      <c r="F147" s="409"/>
      <c r="G147" s="368" t="str">
        <f>_xlfn.XLOOKUP(MAX(L152:L163),Resultados!L152:L163,Resultados!D152:D163)</f>
        <v>Red eléctrica</v>
      </c>
      <c r="H147" s="400"/>
      <c r="I147" s="266" t="str">
        <f>IF(G147&lt;&gt;0,"El hospital debe implementar estrategias para la reducción.","")</f>
        <v>El hospital debe implementar estrategias para la reducción.</v>
      </c>
      <c r="J147" s="266"/>
      <c r="K147" s="266"/>
      <c r="L147" s="266"/>
      <c r="M147" s="266"/>
      <c r="N147" s="425"/>
      <c r="O147" s="95"/>
    </row>
    <row r="148" spans="1:15" x14ac:dyDescent="0.3">
      <c r="A148" s="95"/>
      <c r="B148" s="181"/>
      <c r="C148" s="93"/>
      <c r="D148" s="93"/>
      <c r="E148" s="93"/>
      <c r="F148" s="93"/>
      <c r="G148" s="190"/>
      <c r="H148" s="190"/>
      <c r="I148" s="179"/>
      <c r="J148" s="179"/>
      <c r="K148" s="179"/>
      <c r="L148" s="179"/>
      <c r="M148" s="179"/>
      <c r="N148" s="191"/>
      <c r="O148" s="95"/>
    </row>
    <row r="149" spans="1:15" x14ac:dyDescent="0.3">
      <c r="A149" s="95"/>
      <c r="B149" s="469" t="s">
        <v>389</v>
      </c>
      <c r="C149" s="379"/>
      <c r="D149" s="379"/>
      <c r="E149" s="379"/>
      <c r="F149" s="379"/>
      <c r="G149" s="379"/>
      <c r="H149" s="379"/>
      <c r="I149" s="379"/>
      <c r="J149" s="379"/>
      <c r="K149" s="379"/>
      <c r="L149" s="379"/>
      <c r="M149" s="379"/>
      <c r="N149" s="470"/>
      <c r="O149" s="95"/>
    </row>
    <row r="150" spans="1:15" x14ac:dyDescent="0.3">
      <c r="A150" s="95"/>
      <c r="B150" s="420" t="s">
        <v>37</v>
      </c>
      <c r="C150" s="288"/>
      <c r="D150" s="288"/>
      <c r="E150" s="288"/>
      <c r="F150" s="472" t="s">
        <v>39</v>
      </c>
      <c r="G150" s="473"/>
      <c r="H150" s="472" t="s">
        <v>238</v>
      </c>
      <c r="I150" s="473"/>
      <c r="J150" s="362" t="s">
        <v>436</v>
      </c>
      <c r="K150" s="363"/>
      <c r="L150" s="362" t="s">
        <v>437</v>
      </c>
      <c r="M150" s="386"/>
      <c r="N150" s="474"/>
      <c r="O150" s="95"/>
    </row>
    <row r="151" spans="1:15" ht="30.15" customHeight="1" x14ac:dyDescent="0.3">
      <c r="A151" s="95"/>
      <c r="B151" s="471" t="s">
        <v>303</v>
      </c>
      <c r="C151" s="281"/>
      <c r="D151" s="280" t="s">
        <v>304</v>
      </c>
      <c r="E151" s="281"/>
      <c r="F151" s="348"/>
      <c r="G151" s="350"/>
      <c r="H151" s="348"/>
      <c r="I151" s="350"/>
      <c r="J151" s="354"/>
      <c r="K151" s="355"/>
      <c r="L151" s="354"/>
      <c r="M151" s="387"/>
      <c r="N151" s="475"/>
      <c r="O151" s="95"/>
    </row>
    <row r="152" spans="1:15" x14ac:dyDescent="0.3">
      <c r="A152" s="95"/>
      <c r="B152" s="433" t="s">
        <v>305</v>
      </c>
      <c r="C152" s="434"/>
      <c r="D152" s="405" t="s">
        <v>315</v>
      </c>
      <c r="E152" s="434"/>
      <c r="F152" s="302">
        <f>'3. Energía'!J157</f>
        <v>0</v>
      </c>
      <c r="G152" s="303"/>
      <c r="H152" s="400" t="s">
        <v>239</v>
      </c>
      <c r="I152" s="401"/>
      <c r="J152" s="252"/>
      <c r="K152" s="253"/>
      <c r="L152" s="302">
        <f>F152*J152/1000</f>
        <v>0</v>
      </c>
      <c r="M152" s="435"/>
      <c r="N152" s="436"/>
      <c r="O152" s="95"/>
    </row>
    <row r="153" spans="1:15" x14ac:dyDescent="0.3">
      <c r="A153" s="95"/>
      <c r="B153" s="433" t="s">
        <v>306</v>
      </c>
      <c r="C153" s="434"/>
      <c r="D153" s="405" t="s">
        <v>259</v>
      </c>
      <c r="E153" s="434"/>
      <c r="F153" s="302">
        <f>'Ficha general'!F116</f>
        <v>0</v>
      </c>
      <c r="G153" s="303"/>
      <c r="H153" s="400" t="s">
        <v>240</v>
      </c>
      <c r="I153" s="401"/>
      <c r="J153" s="252"/>
      <c r="K153" s="253"/>
      <c r="L153" s="302">
        <f t="shared" ref="L153:L163" si="0">F153*J153/1000</f>
        <v>0</v>
      </c>
      <c r="M153" s="435"/>
      <c r="N153" s="436"/>
      <c r="O153" s="95"/>
    </row>
    <row r="154" spans="1:15" x14ac:dyDescent="0.3">
      <c r="A154" s="95"/>
      <c r="B154" s="433" t="s">
        <v>306</v>
      </c>
      <c r="C154" s="434"/>
      <c r="D154" s="405" t="s">
        <v>260</v>
      </c>
      <c r="E154" s="434"/>
      <c r="F154" s="302">
        <f>'Ficha general'!F117</f>
        <v>0</v>
      </c>
      <c r="G154" s="303"/>
      <c r="H154" s="400" t="s">
        <v>240</v>
      </c>
      <c r="I154" s="401"/>
      <c r="J154" s="252"/>
      <c r="K154" s="253"/>
      <c r="L154" s="302">
        <f t="shared" si="0"/>
        <v>0</v>
      </c>
      <c r="M154" s="435"/>
      <c r="N154" s="436"/>
      <c r="O154" s="95"/>
    </row>
    <row r="155" spans="1:15" x14ac:dyDescent="0.3">
      <c r="A155" s="95"/>
      <c r="B155" s="433" t="s">
        <v>306</v>
      </c>
      <c r="C155" s="434"/>
      <c r="D155" s="405" t="s">
        <v>261</v>
      </c>
      <c r="E155" s="434"/>
      <c r="F155" s="302">
        <f>'Ficha general'!F118</f>
        <v>0</v>
      </c>
      <c r="G155" s="303"/>
      <c r="H155" s="400" t="s">
        <v>249</v>
      </c>
      <c r="I155" s="401"/>
      <c r="J155" s="252"/>
      <c r="K155" s="253"/>
      <c r="L155" s="302">
        <f t="shared" si="0"/>
        <v>0</v>
      </c>
      <c r="M155" s="435"/>
      <c r="N155" s="436"/>
      <c r="O155" s="95"/>
    </row>
    <row r="156" spans="1:15" x14ac:dyDescent="0.3">
      <c r="A156" s="95"/>
      <c r="B156" s="433" t="s">
        <v>306</v>
      </c>
      <c r="C156" s="434"/>
      <c r="D156" s="405" t="s">
        <v>262</v>
      </c>
      <c r="E156" s="434"/>
      <c r="F156" s="302">
        <f>'Ficha general'!F119</f>
        <v>0</v>
      </c>
      <c r="G156" s="303"/>
      <c r="H156" s="400" t="s">
        <v>242</v>
      </c>
      <c r="I156" s="401"/>
      <c r="J156" s="252"/>
      <c r="K156" s="253"/>
      <c r="L156" s="302">
        <f t="shared" si="0"/>
        <v>0</v>
      </c>
      <c r="M156" s="435"/>
      <c r="N156" s="436"/>
      <c r="O156" s="95"/>
    </row>
    <row r="157" spans="1:15" x14ac:dyDescent="0.3">
      <c r="A157" s="95"/>
      <c r="B157" s="433" t="s">
        <v>307</v>
      </c>
      <c r="C157" s="434"/>
      <c r="D157" s="405" t="s">
        <v>41</v>
      </c>
      <c r="E157" s="434"/>
      <c r="F157" s="302">
        <f>'4. GEI'!C13</f>
        <v>0</v>
      </c>
      <c r="G157" s="303"/>
      <c r="H157" s="452">
        <f>'4. GEI'!E13</f>
        <v>0</v>
      </c>
      <c r="I157" s="401"/>
      <c r="J157" s="252"/>
      <c r="K157" s="253"/>
      <c r="L157" s="302">
        <f t="shared" si="0"/>
        <v>0</v>
      </c>
      <c r="M157" s="435"/>
      <c r="N157" s="436"/>
      <c r="O157" s="95"/>
    </row>
    <row r="158" spans="1:15" x14ac:dyDescent="0.3">
      <c r="A158" s="95"/>
      <c r="B158" s="433" t="s">
        <v>307</v>
      </c>
      <c r="C158" s="434"/>
      <c r="D158" s="405" t="s">
        <v>42</v>
      </c>
      <c r="E158" s="434"/>
      <c r="F158" s="302">
        <f>'4. GEI'!C14</f>
        <v>0</v>
      </c>
      <c r="G158" s="303"/>
      <c r="H158" s="452">
        <f>'4. GEI'!E14</f>
        <v>0</v>
      </c>
      <c r="I158" s="401"/>
      <c r="J158" s="252"/>
      <c r="K158" s="253"/>
      <c r="L158" s="302">
        <f t="shared" si="0"/>
        <v>0</v>
      </c>
      <c r="M158" s="435"/>
      <c r="N158" s="436"/>
      <c r="O158" s="95"/>
    </row>
    <row r="159" spans="1:15" x14ac:dyDescent="0.3">
      <c r="A159" s="95"/>
      <c r="B159" s="433" t="s">
        <v>307</v>
      </c>
      <c r="C159" s="434"/>
      <c r="D159" s="405" t="s">
        <v>44</v>
      </c>
      <c r="E159" s="434"/>
      <c r="F159" s="302">
        <f>'4. GEI'!C15</f>
        <v>0</v>
      </c>
      <c r="G159" s="303"/>
      <c r="H159" s="452">
        <f>'4. GEI'!E15</f>
        <v>0</v>
      </c>
      <c r="I159" s="401"/>
      <c r="J159" s="252"/>
      <c r="K159" s="253"/>
      <c r="L159" s="302">
        <f t="shared" si="0"/>
        <v>0</v>
      </c>
      <c r="M159" s="435"/>
      <c r="N159" s="436"/>
      <c r="O159" s="95"/>
    </row>
    <row r="160" spans="1:15" x14ac:dyDescent="0.3">
      <c r="A160" s="95"/>
      <c r="B160" s="433" t="s">
        <v>307</v>
      </c>
      <c r="C160" s="434"/>
      <c r="D160" s="405" t="s">
        <v>43</v>
      </c>
      <c r="E160" s="434"/>
      <c r="F160" s="302">
        <f>'4. GEI'!C16</f>
        <v>0</v>
      </c>
      <c r="G160" s="303"/>
      <c r="H160" s="452">
        <f>'4. GEI'!E16</f>
        <v>0</v>
      </c>
      <c r="I160" s="401"/>
      <c r="J160" s="252"/>
      <c r="K160" s="253"/>
      <c r="L160" s="302">
        <f t="shared" si="0"/>
        <v>0</v>
      </c>
      <c r="M160" s="435"/>
      <c r="N160" s="436"/>
      <c r="O160" s="95"/>
    </row>
    <row r="161" spans="1:15" x14ac:dyDescent="0.3">
      <c r="A161" s="95"/>
      <c r="B161" s="433" t="s">
        <v>308</v>
      </c>
      <c r="C161" s="434"/>
      <c r="D161" s="405">
        <f>'4. GEI'!C31</f>
        <v>0</v>
      </c>
      <c r="E161" s="434"/>
      <c r="F161" s="302">
        <f>'4. GEI'!E31</f>
        <v>0</v>
      </c>
      <c r="G161" s="303"/>
      <c r="H161" s="421">
        <f>'4. GEI'!G31</f>
        <v>0</v>
      </c>
      <c r="I161" s="401"/>
      <c r="J161" s="252"/>
      <c r="K161" s="253"/>
      <c r="L161" s="302">
        <f t="shared" si="0"/>
        <v>0</v>
      </c>
      <c r="M161" s="435"/>
      <c r="N161" s="436"/>
      <c r="O161" s="95"/>
    </row>
    <row r="162" spans="1:15" x14ac:dyDescent="0.3">
      <c r="A162" s="95"/>
      <c r="B162" s="433" t="s">
        <v>308</v>
      </c>
      <c r="C162" s="434"/>
      <c r="D162" s="405">
        <f>'4. GEI'!C32</f>
        <v>0</v>
      </c>
      <c r="E162" s="434"/>
      <c r="F162" s="302">
        <f>'4. GEI'!E32</f>
        <v>0</v>
      </c>
      <c r="G162" s="303"/>
      <c r="H162" s="421">
        <f>'4. GEI'!G32</f>
        <v>0</v>
      </c>
      <c r="I162" s="401"/>
      <c r="J162" s="252"/>
      <c r="K162" s="253"/>
      <c r="L162" s="302">
        <f t="shared" si="0"/>
        <v>0</v>
      </c>
      <c r="M162" s="435"/>
      <c r="N162" s="436"/>
      <c r="O162" s="95"/>
    </row>
    <row r="163" spans="1:15" x14ac:dyDescent="0.3">
      <c r="A163" s="95"/>
      <c r="B163" s="433" t="s">
        <v>308</v>
      </c>
      <c r="C163" s="434"/>
      <c r="D163" s="405">
        <f>'4. GEI'!C33</f>
        <v>0</v>
      </c>
      <c r="E163" s="434"/>
      <c r="F163" s="302">
        <f>'4. GEI'!E33</f>
        <v>0</v>
      </c>
      <c r="G163" s="303"/>
      <c r="H163" s="421">
        <f>'4. GEI'!G33</f>
        <v>0</v>
      </c>
      <c r="I163" s="401"/>
      <c r="J163" s="252"/>
      <c r="K163" s="253"/>
      <c r="L163" s="302">
        <f t="shared" si="0"/>
        <v>0</v>
      </c>
      <c r="M163" s="435"/>
      <c r="N163" s="436"/>
      <c r="O163" s="95"/>
    </row>
    <row r="164" spans="1:15" x14ac:dyDescent="0.3">
      <c r="A164" s="95"/>
      <c r="B164" s="437" t="s">
        <v>38</v>
      </c>
      <c r="C164" s="438"/>
      <c r="D164" s="438"/>
      <c r="E164" s="438"/>
      <c r="F164" s="438"/>
      <c r="G164" s="438"/>
      <c r="H164" s="438"/>
      <c r="I164" s="438"/>
      <c r="J164" s="438"/>
      <c r="K164" s="439"/>
      <c r="L164" s="440">
        <f>SUM(L152:N163)</f>
        <v>0</v>
      </c>
      <c r="M164" s="441"/>
      <c r="N164" s="442"/>
      <c r="O164" s="95"/>
    </row>
    <row r="165" spans="1:15" x14ac:dyDescent="0.3">
      <c r="A165" s="95"/>
      <c r="B165" s="443" t="s">
        <v>316</v>
      </c>
      <c r="C165" s="444"/>
      <c r="D165" s="444"/>
      <c r="E165" s="444"/>
      <c r="F165" s="444"/>
      <c r="G165" s="444"/>
      <c r="H165" s="444"/>
      <c r="I165" s="444"/>
      <c r="J165" s="444"/>
      <c r="K165" s="444"/>
      <c r="L165" s="444"/>
      <c r="M165" s="444"/>
      <c r="N165" s="445"/>
      <c r="O165" s="95"/>
    </row>
    <row r="166" spans="1:15" x14ac:dyDescent="0.3">
      <c r="A166" s="95"/>
      <c r="B166" s="446"/>
      <c r="C166" s="447"/>
      <c r="D166" s="447"/>
      <c r="E166" s="447"/>
      <c r="F166" s="447"/>
      <c r="G166" s="447"/>
      <c r="H166" s="447"/>
      <c r="I166" s="447"/>
      <c r="J166" s="447"/>
      <c r="K166" s="447"/>
      <c r="L166" s="447"/>
      <c r="M166" s="447"/>
      <c r="N166" s="448"/>
      <c r="O166" s="95"/>
    </row>
    <row r="167" spans="1:15" x14ac:dyDescent="0.3">
      <c r="A167" s="95"/>
      <c r="B167" s="449"/>
      <c r="C167" s="450"/>
      <c r="D167" s="450"/>
      <c r="E167" s="450"/>
      <c r="F167" s="450"/>
      <c r="G167" s="450"/>
      <c r="H167" s="450"/>
      <c r="I167" s="450"/>
      <c r="J167" s="450"/>
      <c r="K167" s="450"/>
      <c r="L167" s="450"/>
      <c r="M167" s="450"/>
      <c r="N167" s="451"/>
      <c r="O167" s="95"/>
    </row>
    <row r="168" spans="1:15" x14ac:dyDescent="0.3">
      <c r="A168" s="95"/>
      <c r="B168" s="192"/>
      <c r="C168" s="193"/>
      <c r="D168" s="193"/>
      <c r="E168" s="193"/>
      <c r="F168" s="193"/>
      <c r="G168" s="194"/>
      <c r="H168" s="194"/>
      <c r="I168" s="195"/>
      <c r="J168" s="196"/>
      <c r="K168" s="196"/>
      <c r="L168" s="196"/>
      <c r="M168" s="196"/>
      <c r="N168" s="197"/>
      <c r="O168" s="95"/>
    </row>
    <row r="169" spans="1:15" x14ac:dyDescent="0.3">
      <c r="A169" s="95"/>
      <c r="B169" s="198"/>
      <c r="G169" s="199"/>
      <c r="H169" s="199"/>
      <c r="I169" s="200"/>
      <c r="J169" s="201"/>
      <c r="K169" s="201"/>
      <c r="L169" s="201"/>
      <c r="M169" s="201"/>
      <c r="N169" s="202"/>
      <c r="O169" s="95"/>
    </row>
    <row r="170" spans="1:15" x14ac:dyDescent="0.3">
      <c r="A170" s="95"/>
      <c r="B170" s="198"/>
      <c r="G170" s="199"/>
      <c r="H170" s="199"/>
      <c r="I170" s="200"/>
      <c r="J170" s="201"/>
      <c r="K170" s="201"/>
      <c r="L170" s="201"/>
      <c r="M170" s="201"/>
      <c r="N170" s="202"/>
      <c r="O170" s="95"/>
    </row>
    <row r="171" spans="1:15" x14ac:dyDescent="0.3">
      <c r="A171" s="95"/>
      <c r="B171" s="198"/>
      <c r="G171" s="199"/>
      <c r="H171" s="199"/>
      <c r="I171" s="200"/>
      <c r="J171" s="201"/>
      <c r="K171" s="201"/>
      <c r="L171" s="201"/>
      <c r="M171" s="201"/>
      <c r="N171" s="202"/>
      <c r="O171" s="95"/>
    </row>
    <row r="172" spans="1:15" x14ac:dyDescent="0.3">
      <c r="A172" s="95"/>
      <c r="B172" s="198"/>
      <c r="G172" s="199"/>
      <c r="H172" s="199"/>
      <c r="I172" s="200"/>
      <c r="J172" s="201"/>
      <c r="K172" s="201"/>
      <c r="L172" s="201"/>
      <c r="M172" s="201"/>
      <c r="N172" s="202"/>
      <c r="O172" s="95"/>
    </row>
    <row r="173" spans="1:15" x14ac:dyDescent="0.3">
      <c r="A173" s="95"/>
      <c r="B173" s="198"/>
      <c r="G173" s="199"/>
      <c r="H173" s="199"/>
      <c r="I173" s="200"/>
      <c r="J173" s="201"/>
      <c r="K173" s="201"/>
      <c r="L173" s="201"/>
      <c r="M173" s="201"/>
      <c r="N173" s="202"/>
      <c r="O173" s="95"/>
    </row>
    <row r="174" spans="1:15" x14ac:dyDescent="0.3">
      <c r="A174" s="95"/>
      <c r="B174" s="198"/>
      <c r="G174" s="199"/>
      <c r="H174" s="199"/>
      <c r="I174" s="200"/>
      <c r="J174" s="201"/>
      <c r="K174" s="201"/>
      <c r="L174" s="201"/>
      <c r="M174" s="201"/>
      <c r="N174" s="202"/>
      <c r="O174" s="95"/>
    </row>
    <row r="175" spans="1:15" x14ac:dyDescent="0.3">
      <c r="A175" s="95"/>
      <c r="B175" s="198"/>
      <c r="G175" s="199"/>
      <c r="H175" s="199"/>
      <c r="I175" s="200"/>
      <c r="J175" s="201"/>
      <c r="K175" s="201"/>
      <c r="L175" s="201"/>
      <c r="M175" s="201"/>
      <c r="N175" s="202"/>
      <c r="O175" s="95"/>
    </row>
    <row r="176" spans="1:15" x14ac:dyDescent="0.3">
      <c r="A176" s="95"/>
      <c r="B176" s="198"/>
      <c r="G176" s="199"/>
      <c r="H176" s="199"/>
      <c r="I176" s="200"/>
      <c r="J176" s="201"/>
      <c r="K176" s="201"/>
      <c r="L176" s="201"/>
      <c r="M176" s="201"/>
      <c r="N176" s="202"/>
      <c r="O176" s="95"/>
    </row>
    <row r="177" spans="1:15" x14ac:dyDescent="0.3">
      <c r="A177" s="95"/>
      <c r="B177" s="198"/>
      <c r="G177" s="199"/>
      <c r="H177" s="199"/>
      <c r="I177" s="203"/>
      <c r="J177" s="201"/>
      <c r="K177" s="201"/>
      <c r="L177" s="201"/>
      <c r="M177" s="201"/>
      <c r="N177" s="202"/>
      <c r="O177" s="95"/>
    </row>
    <row r="178" spans="1:15" x14ac:dyDescent="0.3">
      <c r="A178" s="95"/>
      <c r="B178" s="198"/>
      <c r="G178" s="199"/>
      <c r="H178" s="199"/>
      <c r="I178" s="203"/>
      <c r="J178" s="201"/>
      <c r="K178" s="201"/>
      <c r="L178" s="201"/>
      <c r="M178" s="201"/>
      <c r="N178" s="202"/>
      <c r="O178" s="95"/>
    </row>
    <row r="179" spans="1:15" x14ac:dyDescent="0.3">
      <c r="A179" s="95"/>
      <c r="B179" s="198"/>
      <c r="G179" s="199"/>
      <c r="H179" s="199"/>
      <c r="I179" s="203"/>
      <c r="J179" s="201"/>
      <c r="K179" s="201"/>
      <c r="L179" s="201"/>
      <c r="M179" s="201"/>
      <c r="N179" s="202"/>
      <c r="O179" s="95"/>
    </row>
    <row r="180" spans="1:15" x14ac:dyDescent="0.3">
      <c r="A180" s="95"/>
      <c r="B180" s="198"/>
      <c r="G180" s="199"/>
      <c r="H180" s="199"/>
      <c r="I180" s="203"/>
      <c r="J180" s="201"/>
      <c r="K180" s="201"/>
      <c r="L180" s="201"/>
      <c r="M180" s="201"/>
      <c r="N180" s="202"/>
      <c r="O180" s="95"/>
    </row>
    <row r="181" spans="1:15" x14ac:dyDescent="0.3">
      <c r="A181" s="95"/>
      <c r="B181" s="559" t="s">
        <v>330</v>
      </c>
      <c r="C181" s="560"/>
      <c r="D181" s="560"/>
      <c r="E181" s="560"/>
      <c r="F181" s="560"/>
      <c r="G181" s="560"/>
      <c r="H181" s="561"/>
      <c r="I181" s="562" t="s">
        <v>331</v>
      </c>
      <c r="J181" s="560"/>
      <c r="K181" s="560"/>
      <c r="L181" s="560"/>
      <c r="M181" s="560"/>
      <c r="N181" s="563"/>
      <c r="O181" s="95"/>
    </row>
    <row r="182" spans="1:15" x14ac:dyDescent="0.3">
      <c r="A182" s="95"/>
      <c r="B182" s="204"/>
      <c r="C182" s="205"/>
      <c r="D182" s="205"/>
      <c r="E182" s="205"/>
      <c r="F182" s="205"/>
      <c r="G182" s="205"/>
      <c r="H182" s="190"/>
      <c r="I182" s="190"/>
      <c r="J182" s="205"/>
      <c r="K182" s="205"/>
      <c r="L182" s="205"/>
      <c r="M182" s="205"/>
      <c r="N182" s="206"/>
      <c r="O182" s="95"/>
    </row>
    <row r="183" spans="1:15" x14ac:dyDescent="0.3">
      <c r="A183" s="95"/>
      <c r="B183" s="476" t="s">
        <v>311</v>
      </c>
      <c r="C183" s="272"/>
      <c r="D183" s="272"/>
      <c r="E183" s="272"/>
      <c r="F183" s="272"/>
      <c r="G183" s="272"/>
      <c r="H183" s="477"/>
      <c r="I183" s="477"/>
      <c r="J183" s="272"/>
      <c r="K183" s="272"/>
      <c r="L183" s="272"/>
      <c r="M183" s="272"/>
      <c r="N183" s="478"/>
      <c r="O183" s="95"/>
    </row>
    <row r="184" spans="1:15" x14ac:dyDescent="0.3">
      <c r="A184" s="95"/>
      <c r="B184" s="408" t="s">
        <v>312</v>
      </c>
      <c r="C184" s="264"/>
      <c r="D184" s="264"/>
      <c r="E184" s="264"/>
      <c r="F184" s="264"/>
      <c r="G184" s="264"/>
      <c r="H184" s="264"/>
      <c r="I184" s="264"/>
      <c r="J184" s="264"/>
      <c r="K184" s="264"/>
      <c r="L184" s="264"/>
      <c r="M184" s="264"/>
      <c r="N184" s="423"/>
      <c r="O184" s="95"/>
    </row>
    <row r="185" spans="1:15" x14ac:dyDescent="0.3">
      <c r="A185" s="95"/>
      <c r="B185" s="408" t="s">
        <v>373</v>
      </c>
      <c r="C185" s="264"/>
      <c r="D185" s="264"/>
      <c r="E185" s="264"/>
      <c r="F185" s="264"/>
      <c r="G185" s="264"/>
      <c r="H185" s="264"/>
      <c r="I185" s="264"/>
      <c r="J185" s="264"/>
      <c r="K185" s="264"/>
      <c r="L185" s="264"/>
      <c r="M185" s="264"/>
      <c r="N185" s="423"/>
      <c r="O185" s="95"/>
    </row>
    <row r="186" spans="1:15" x14ac:dyDescent="0.3">
      <c r="A186" s="95"/>
      <c r="B186" s="408" t="s">
        <v>313</v>
      </c>
      <c r="C186" s="264"/>
      <c r="D186" s="264"/>
      <c r="E186" s="264"/>
      <c r="F186" s="264"/>
      <c r="G186" s="264"/>
      <c r="H186" s="264"/>
      <c r="I186" s="264"/>
      <c r="J186" s="264"/>
      <c r="K186" s="264"/>
      <c r="L186" s="264"/>
      <c r="M186" s="264"/>
      <c r="N186" s="423"/>
      <c r="O186" s="95"/>
    </row>
    <row r="187" spans="1:15" x14ac:dyDescent="0.3">
      <c r="A187" s="95"/>
      <c r="B187" s="408" t="s">
        <v>374</v>
      </c>
      <c r="C187" s="264"/>
      <c r="D187" s="264"/>
      <c r="E187" s="264"/>
      <c r="F187" s="264"/>
      <c r="G187" s="264"/>
      <c r="H187" s="264"/>
      <c r="I187" s="264"/>
      <c r="J187" s="264"/>
      <c r="K187" s="264"/>
      <c r="L187" s="264"/>
      <c r="M187" s="264"/>
      <c r="N187" s="423"/>
      <c r="O187" s="95"/>
    </row>
    <row r="188" spans="1:15" x14ac:dyDescent="0.3">
      <c r="A188" s="95"/>
      <c r="B188" s="408" t="s">
        <v>332</v>
      </c>
      <c r="C188" s="264"/>
      <c r="D188" s="264"/>
      <c r="E188" s="264"/>
      <c r="F188" s="264"/>
      <c r="G188" s="264"/>
      <c r="H188" s="264"/>
      <c r="I188" s="264"/>
      <c r="J188" s="264"/>
      <c r="K188" s="264"/>
      <c r="L188" s="264"/>
      <c r="M188" s="264"/>
      <c r="N188" s="423"/>
      <c r="O188" s="95"/>
    </row>
    <row r="189" spans="1:15" ht="15" thickBot="1" x14ac:dyDescent="0.35">
      <c r="A189" s="95"/>
      <c r="B189" s="411" t="s">
        <v>333</v>
      </c>
      <c r="C189" s="412"/>
      <c r="D189" s="412"/>
      <c r="E189" s="412"/>
      <c r="F189" s="412"/>
      <c r="G189" s="412"/>
      <c r="H189" s="412"/>
      <c r="I189" s="412"/>
      <c r="J189" s="412"/>
      <c r="K189" s="412"/>
      <c r="L189" s="412"/>
      <c r="M189" s="412"/>
      <c r="N189" s="458"/>
      <c r="O189" s="95"/>
    </row>
    <row r="190" spans="1:15" ht="15" thickBot="1" x14ac:dyDescent="0.35">
      <c r="A190" s="95"/>
      <c r="B190" s="95"/>
      <c r="C190" s="95"/>
      <c r="D190" s="95"/>
      <c r="E190" s="95"/>
      <c r="F190" s="95"/>
      <c r="G190" s="92"/>
      <c r="H190" s="92"/>
      <c r="I190" s="98"/>
      <c r="J190" s="98"/>
      <c r="K190" s="98"/>
      <c r="L190" s="98"/>
      <c r="M190" s="98"/>
      <c r="N190" s="98"/>
      <c r="O190" s="95"/>
    </row>
    <row r="191" spans="1:15" x14ac:dyDescent="0.3">
      <c r="A191" s="95"/>
      <c r="B191" s="426" t="s">
        <v>479</v>
      </c>
      <c r="C191" s="427"/>
      <c r="D191" s="427"/>
      <c r="E191" s="427"/>
      <c r="F191" s="427"/>
      <c r="G191" s="427"/>
      <c r="H191" s="427"/>
      <c r="I191" s="427"/>
      <c r="J191" s="427"/>
      <c r="K191" s="427"/>
      <c r="L191" s="427"/>
      <c r="M191" s="427"/>
      <c r="N191" s="428"/>
      <c r="O191" s="95"/>
    </row>
    <row r="192" spans="1:15" x14ac:dyDescent="0.3">
      <c r="A192" s="95"/>
      <c r="B192" s="430" t="s">
        <v>391</v>
      </c>
      <c r="C192" s="431"/>
      <c r="D192" s="431"/>
      <c r="E192" s="431"/>
      <c r="F192" s="431"/>
      <c r="G192" s="431"/>
      <c r="H192" s="431"/>
      <c r="I192" s="431"/>
      <c r="J192" s="431"/>
      <c r="K192" s="431"/>
      <c r="L192" s="431"/>
      <c r="M192" s="431"/>
      <c r="N192" s="432"/>
      <c r="O192" s="95"/>
    </row>
    <row r="193" spans="1:17" x14ac:dyDescent="0.3">
      <c r="A193" s="95"/>
      <c r="B193" s="420" t="s">
        <v>251</v>
      </c>
      <c r="C193" s="288"/>
      <c r="D193" s="288"/>
      <c r="E193" s="288"/>
      <c r="F193" s="288"/>
      <c r="G193" s="278" t="s">
        <v>252</v>
      </c>
      <c r="H193" s="279"/>
      <c r="I193" s="288" t="s">
        <v>296</v>
      </c>
      <c r="J193" s="288"/>
      <c r="K193" s="288"/>
      <c r="L193" s="288"/>
      <c r="M193" s="288"/>
      <c r="N193" s="429"/>
      <c r="O193" s="95"/>
    </row>
    <row r="194" spans="1:17" x14ac:dyDescent="0.3">
      <c r="A194" s="95"/>
      <c r="B194" s="422" t="s">
        <v>317</v>
      </c>
      <c r="C194" s="409"/>
      <c r="D194" s="409"/>
      <c r="E194" s="409"/>
      <c r="F194" s="409"/>
      <c r="G194" s="368">
        <f>'5. Prod farmaceut. y peligrosos'!D5</f>
        <v>0</v>
      </c>
      <c r="H194" s="368"/>
      <c r="I194" s="266" t="str">
        <f>IF(G194="Sí", "Eliminar el uso del mercurio.","")</f>
        <v/>
      </c>
      <c r="J194" s="266"/>
      <c r="K194" s="266"/>
      <c r="L194" s="266"/>
      <c r="M194" s="266"/>
      <c r="N194" s="425"/>
      <c r="O194" s="95"/>
    </row>
    <row r="195" spans="1:17" x14ac:dyDescent="0.3">
      <c r="A195" s="95"/>
      <c r="B195" s="570"/>
      <c r="C195" s="571"/>
      <c r="D195" s="571"/>
      <c r="E195" s="571"/>
      <c r="F195" s="571"/>
      <c r="G195" s="571"/>
      <c r="H195" s="571"/>
      <c r="I195" s="571"/>
      <c r="J195" s="571"/>
      <c r="K195" s="571"/>
      <c r="L195" s="571"/>
      <c r="M195" s="571"/>
      <c r="N195" s="572"/>
      <c r="O195" s="95"/>
    </row>
    <row r="196" spans="1:17" x14ac:dyDescent="0.3">
      <c r="A196" s="95"/>
      <c r="B196" s="430" t="s">
        <v>392</v>
      </c>
      <c r="C196" s="431"/>
      <c r="D196" s="431"/>
      <c r="E196" s="431"/>
      <c r="F196" s="431"/>
      <c r="G196" s="431"/>
      <c r="H196" s="431"/>
      <c r="I196" s="431"/>
      <c r="J196" s="431"/>
      <c r="K196" s="431"/>
      <c r="L196" s="431"/>
      <c r="M196" s="431"/>
      <c r="N196" s="432"/>
      <c r="O196" s="95"/>
    </row>
    <row r="197" spans="1:17" x14ac:dyDescent="0.3">
      <c r="A197" s="95"/>
      <c r="B197" s="420" t="s">
        <v>251</v>
      </c>
      <c r="C197" s="288"/>
      <c r="D197" s="288"/>
      <c r="E197" s="288"/>
      <c r="F197" s="288"/>
      <c r="G197" s="278" t="s">
        <v>252</v>
      </c>
      <c r="H197" s="279"/>
      <c r="I197" s="288" t="s">
        <v>296</v>
      </c>
      <c r="J197" s="288"/>
      <c r="K197" s="288"/>
      <c r="L197" s="288"/>
      <c r="M197" s="288"/>
      <c r="N197" s="429"/>
      <c r="O197" s="95"/>
    </row>
    <row r="198" spans="1:17" x14ac:dyDescent="0.3">
      <c r="A198" s="95"/>
      <c r="B198" s="493" t="s">
        <v>463</v>
      </c>
      <c r="C198" s="494"/>
      <c r="D198" s="494"/>
      <c r="E198" s="494"/>
      <c r="F198" s="495"/>
      <c r="G198" s="368" t="str">
        <f>IF('5. Prod farmaceut. y peligrosos'!C20="a","Sí",IF('5. Prod farmaceut. y peligrosos'!C20="b","No cumple",IF('5. Prod farmaceut. y peligrosos'!C20="c","No","")))</f>
        <v/>
      </c>
      <c r="H198" s="368"/>
      <c r="I198" s="266" t="str">
        <f>IF(G198="Sí", "Revisar y mantener actualizado el procedimiento.",IF(G198="No","Coordinar acciones para implementar procedimientos.",""))</f>
        <v/>
      </c>
      <c r="J198" s="266"/>
      <c r="K198" s="266"/>
      <c r="L198" s="266"/>
      <c r="M198" s="266"/>
      <c r="N198" s="425"/>
      <c r="O198" s="95"/>
    </row>
    <row r="199" spans="1:17" ht="15" thickBot="1" x14ac:dyDescent="0.35">
      <c r="A199" s="95"/>
      <c r="B199" s="496" t="s">
        <v>464</v>
      </c>
      <c r="C199" s="497"/>
      <c r="D199" s="497"/>
      <c r="E199" s="497"/>
      <c r="F199" s="498"/>
      <c r="G199" s="455" t="str">
        <f>IF('5. Prod farmaceut. y peligrosos'!C27="a","Sí",IF('5. Prod farmaceut. y peligrosos'!C27="b","No cumple",IF('5. Prod farmaceut. y peligrosos'!C27="c","No","")))</f>
        <v/>
      </c>
      <c r="H199" s="455"/>
      <c r="I199" s="416" t="str">
        <f>IF(G199="Sí", "Revisar y mantener actualizado el procedimiento.",IF(G199="No","Coordinar acciones para implementar procedimientos.",""))</f>
        <v/>
      </c>
      <c r="J199" s="416"/>
      <c r="K199" s="416"/>
      <c r="L199" s="416"/>
      <c r="M199" s="416"/>
      <c r="N199" s="417"/>
      <c r="O199" s="95"/>
    </row>
    <row r="200" spans="1:17" ht="15" thickBot="1" x14ac:dyDescent="0.35">
      <c r="A200" s="95"/>
      <c r="B200" s="95"/>
      <c r="C200" s="95"/>
      <c r="D200" s="95"/>
      <c r="E200" s="95"/>
      <c r="F200" s="95"/>
      <c r="G200" s="95"/>
      <c r="H200" s="95"/>
      <c r="I200" s="95"/>
      <c r="J200" s="95"/>
      <c r="K200" s="95"/>
      <c r="L200" s="95"/>
      <c r="M200" s="95"/>
      <c r="N200" s="95"/>
      <c r="O200" s="95"/>
    </row>
    <row r="201" spans="1:17" x14ac:dyDescent="0.3">
      <c r="A201" s="95"/>
      <c r="B201" s="426" t="s">
        <v>519</v>
      </c>
      <c r="C201" s="427"/>
      <c r="D201" s="427"/>
      <c r="E201" s="427"/>
      <c r="F201" s="427"/>
      <c r="G201" s="427"/>
      <c r="H201" s="427"/>
      <c r="I201" s="427"/>
      <c r="J201" s="427"/>
      <c r="K201" s="427"/>
      <c r="L201" s="427"/>
      <c r="M201" s="427"/>
      <c r="N201" s="428"/>
      <c r="O201" s="95"/>
    </row>
    <row r="202" spans="1:17" x14ac:dyDescent="0.3">
      <c r="A202" s="95"/>
      <c r="B202" s="430" t="s">
        <v>393</v>
      </c>
      <c r="C202" s="431"/>
      <c r="D202" s="431"/>
      <c r="E202" s="431"/>
      <c r="F202" s="431"/>
      <c r="G202" s="431"/>
      <c r="H202" s="431"/>
      <c r="I202" s="431"/>
      <c r="J202" s="431"/>
      <c r="K202" s="431"/>
      <c r="L202" s="431"/>
      <c r="M202" s="431"/>
      <c r="N202" s="432"/>
      <c r="O202" s="95"/>
    </row>
    <row r="203" spans="1:17" x14ac:dyDescent="0.3">
      <c r="A203" s="95"/>
      <c r="B203" s="420" t="s">
        <v>251</v>
      </c>
      <c r="C203" s="288"/>
      <c r="D203" s="288"/>
      <c r="E203" s="288"/>
      <c r="F203" s="288"/>
      <c r="G203" s="278" t="s">
        <v>252</v>
      </c>
      <c r="H203" s="279"/>
      <c r="I203" s="288" t="s">
        <v>296</v>
      </c>
      <c r="J203" s="288"/>
      <c r="K203" s="288"/>
      <c r="L203" s="288"/>
      <c r="M203" s="288"/>
      <c r="N203" s="429"/>
      <c r="O203" s="95"/>
    </row>
    <row r="204" spans="1:17" x14ac:dyDescent="0.3">
      <c r="A204" s="95"/>
      <c r="B204" s="408" t="s">
        <v>375</v>
      </c>
      <c r="C204" s="264"/>
      <c r="D204" s="264"/>
      <c r="E204" s="264"/>
      <c r="F204" s="265"/>
      <c r="G204" s="368">
        <f>MAX('6. Residuos'!E6:F16)</f>
        <v>0</v>
      </c>
      <c r="H204" s="368"/>
      <c r="I204" s="409" t="str">
        <f>IF(G204&gt;0,"Trazar metas de reducción de residuos.","")</f>
        <v/>
      </c>
      <c r="J204" s="409"/>
      <c r="K204" s="409"/>
      <c r="L204" s="409"/>
      <c r="M204" s="409"/>
      <c r="N204" s="410"/>
      <c r="O204" s="95"/>
    </row>
    <row r="205" spans="1:17" x14ac:dyDescent="0.3">
      <c r="A205" s="95"/>
      <c r="B205" s="422" t="s">
        <v>335</v>
      </c>
      <c r="C205" s="409"/>
      <c r="D205" s="409"/>
      <c r="E205" s="409"/>
      <c r="F205" s="409"/>
      <c r="G205" s="368" t="e">
        <f>_xlfn.XLOOKUP(MAX('6. Residuos'!E6:F160),'6. Residuos'!E6:E16,'6. Residuos'!C6:C16)</f>
        <v>#N/A</v>
      </c>
      <c r="H205" s="368"/>
      <c r="I205" s="409" t="str">
        <f>IF(G204&gt;0,"Trazar metas de reducción de residuos.","")</f>
        <v/>
      </c>
      <c r="J205" s="409"/>
      <c r="K205" s="409"/>
      <c r="L205" s="409"/>
      <c r="M205" s="409"/>
      <c r="N205" s="410"/>
      <c r="O205" s="95"/>
      <c r="Q205" s="135"/>
    </row>
    <row r="206" spans="1:17" x14ac:dyDescent="0.3">
      <c r="A206" s="95"/>
      <c r="B206" s="422" t="s">
        <v>318</v>
      </c>
      <c r="C206" s="409"/>
      <c r="D206" s="409"/>
      <c r="E206" s="409"/>
      <c r="F206" s="409"/>
      <c r="G206" s="368" t="str">
        <f>IF('6. Residuos'!C23="e","No",IF('6. Residuos'!C23="a","Sí",IF('6. Residuos'!C23="b","Sí",IF('6. Residuos'!C23="c","Sí",IF('6. Residuos'!C23="d","Sí",IF('6. Residuos'!C23="",""))))))</f>
        <v/>
      </c>
      <c r="H206" s="368"/>
      <c r="I206" s="409" t="str">
        <f>IF(G206="No","Considerar la implementación de revalorización de residuos.","")</f>
        <v/>
      </c>
      <c r="J206" s="409"/>
      <c r="K206" s="409"/>
      <c r="L206" s="409"/>
      <c r="M206" s="409"/>
      <c r="N206" s="410"/>
      <c r="O206" s="95"/>
    </row>
    <row r="207" spans="1:17" x14ac:dyDescent="0.3">
      <c r="A207" s="95"/>
      <c r="B207" s="433" t="s">
        <v>518</v>
      </c>
      <c r="C207" s="406"/>
      <c r="D207" s="406"/>
      <c r="E207" s="406"/>
      <c r="F207" s="434"/>
      <c r="G207" s="368" t="str">
        <f>IF('6. Residuos'!C30="b","No",IF('6. Residuos'!C30="a","Sí",""))</f>
        <v/>
      </c>
      <c r="H207" s="368"/>
      <c r="I207" s="409" t="str">
        <f>IF(G207="No","Sensibilizar a los ocupantes con el fin de medir los resultados.","")</f>
        <v/>
      </c>
      <c r="J207" s="409"/>
      <c r="K207" s="409"/>
      <c r="L207" s="409"/>
      <c r="M207" s="409"/>
      <c r="N207" s="410"/>
      <c r="O207" s="95"/>
    </row>
    <row r="208" spans="1:17" x14ac:dyDescent="0.3">
      <c r="A208" s="95"/>
      <c r="B208" s="570"/>
      <c r="C208" s="571"/>
      <c r="D208" s="571"/>
      <c r="E208" s="571"/>
      <c r="F208" s="571"/>
      <c r="G208" s="571"/>
      <c r="H208" s="571"/>
      <c r="I208" s="571"/>
      <c r="J208" s="571"/>
      <c r="K208" s="571"/>
      <c r="L208" s="571"/>
      <c r="M208" s="571"/>
      <c r="N208" s="572"/>
      <c r="O208" s="95"/>
    </row>
    <row r="209" spans="1:15" x14ac:dyDescent="0.3">
      <c r="A209" s="95"/>
      <c r="B209" s="430" t="s">
        <v>438</v>
      </c>
      <c r="C209" s="431"/>
      <c r="D209" s="431"/>
      <c r="E209" s="431"/>
      <c r="F209" s="431"/>
      <c r="G209" s="431"/>
      <c r="H209" s="431"/>
      <c r="I209" s="431"/>
      <c r="J209" s="431"/>
      <c r="K209" s="431"/>
      <c r="L209" s="431"/>
      <c r="M209" s="431"/>
      <c r="N209" s="432"/>
      <c r="O209" s="95"/>
    </row>
    <row r="210" spans="1:15" x14ac:dyDescent="0.3">
      <c r="A210" s="95"/>
      <c r="B210" s="420" t="s">
        <v>251</v>
      </c>
      <c r="C210" s="288"/>
      <c r="D210" s="288"/>
      <c r="E210" s="288"/>
      <c r="F210" s="288"/>
      <c r="G210" s="278" t="s">
        <v>252</v>
      </c>
      <c r="H210" s="279"/>
      <c r="I210" s="288" t="s">
        <v>296</v>
      </c>
      <c r="J210" s="288"/>
      <c r="K210" s="288"/>
      <c r="L210" s="288"/>
      <c r="M210" s="288"/>
      <c r="N210" s="429"/>
      <c r="O210" s="95"/>
    </row>
    <row r="211" spans="1:15" x14ac:dyDescent="0.3">
      <c r="A211" s="95"/>
      <c r="B211" s="408" t="s">
        <v>282</v>
      </c>
      <c r="C211" s="264"/>
      <c r="D211" s="264"/>
      <c r="E211" s="264"/>
      <c r="F211" s="265"/>
      <c r="G211" s="368">
        <f>'6. Residuos'!E36</f>
        <v>0</v>
      </c>
      <c r="H211" s="368"/>
      <c r="I211" s="409" t="str">
        <f>IF(G211="No","Reciclar de acuerdo a la normativa nacional.","")</f>
        <v/>
      </c>
      <c r="J211" s="409"/>
      <c r="K211" s="409"/>
      <c r="L211" s="409"/>
      <c r="M211" s="409"/>
      <c r="N211" s="410"/>
      <c r="O211" s="95"/>
    </row>
    <row r="212" spans="1:15" x14ac:dyDescent="0.3">
      <c r="A212" s="95"/>
      <c r="B212" s="408" t="s">
        <v>283</v>
      </c>
      <c r="C212" s="264"/>
      <c r="D212" s="264"/>
      <c r="E212" s="264"/>
      <c r="F212" s="265"/>
      <c r="G212" s="368">
        <f>'6. Residuos'!E37</f>
        <v>0</v>
      </c>
      <c r="H212" s="368"/>
      <c r="I212" s="409" t="str">
        <f t="shared" ref="I212:I220" si="1">IF(G212="No","Reciclar de acuerdo a la normativa nacional.","")</f>
        <v/>
      </c>
      <c r="J212" s="409"/>
      <c r="K212" s="409"/>
      <c r="L212" s="409"/>
      <c r="M212" s="409"/>
      <c r="N212" s="410"/>
      <c r="O212" s="95"/>
    </row>
    <row r="213" spans="1:15" x14ac:dyDescent="0.3">
      <c r="A213" s="95"/>
      <c r="B213" s="408" t="s">
        <v>284</v>
      </c>
      <c r="C213" s="264"/>
      <c r="D213" s="264"/>
      <c r="E213" s="264"/>
      <c r="F213" s="265"/>
      <c r="G213" s="368">
        <f>'6. Residuos'!E38</f>
        <v>0</v>
      </c>
      <c r="H213" s="368"/>
      <c r="I213" s="409" t="str">
        <f t="shared" si="1"/>
        <v/>
      </c>
      <c r="J213" s="409"/>
      <c r="K213" s="409"/>
      <c r="L213" s="409"/>
      <c r="M213" s="409"/>
      <c r="N213" s="410"/>
      <c r="O213" s="95"/>
    </row>
    <row r="214" spans="1:15" x14ac:dyDescent="0.3">
      <c r="A214" s="95"/>
      <c r="B214" s="408" t="s">
        <v>285</v>
      </c>
      <c r="C214" s="264"/>
      <c r="D214" s="264"/>
      <c r="E214" s="264"/>
      <c r="F214" s="265"/>
      <c r="G214" s="368">
        <f>'6. Residuos'!E39</f>
        <v>0</v>
      </c>
      <c r="H214" s="368"/>
      <c r="I214" s="409" t="str">
        <f t="shared" si="1"/>
        <v/>
      </c>
      <c r="J214" s="409"/>
      <c r="K214" s="409"/>
      <c r="L214" s="409"/>
      <c r="M214" s="409"/>
      <c r="N214" s="410"/>
      <c r="O214" s="95"/>
    </row>
    <row r="215" spans="1:15" x14ac:dyDescent="0.3">
      <c r="A215" s="95"/>
      <c r="B215" s="408" t="s">
        <v>286</v>
      </c>
      <c r="C215" s="264"/>
      <c r="D215" s="264"/>
      <c r="E215" s="264"/>
      <c r="F215" s="265"/>
      <c r="G215" s="368">
        <f>'6. Residuos'!E40</f>
        <v>0</v>
      </c>
      <c r="H215" s="368"/>
      <c r="I215" s="409" t="str">
        <f t="shared" si="1"/>
        <v/>
      </c>
      <c r="J215" s="409"/>
      <c r="K215" s="409"/>
      <c r="L215" s="409"/>
      <c r="M215" s="409"/>
      <c r="N215" s="410"/>
      <c r="O215" s="95"/>
    </row>
    <row r="216" spans="1:15" x14ac:dyDescent="0.3">
      <c r="A216" s="95"/>
      <c r="B216" s="408" t="s">
        <v>287</v>
      </c>
      <c r="C216" s="264"/>
      <c r="D216" s="264"/>
      <c r="E216" s="264"/>
      <c r="F216" s="265"/>
      <c r="G216" s="368">
        <f>'6. Residuos'!E41</f>
        <v>0</v>
      </c>
      <c r="H216" s="368"/>
      <c r="I216" s="409" t="str">
        <f t="shared" si="1"/>
        <v/>
      </c>
      <c r="J216" s="409"/>
      <c r="K216" s="409"/>
      <c r="L216" s="409"/>
      <c r="M216" s="409"/>
      <c r="N216" s="410"/>
      <c r="O216" s="95"/>
    </row>
    <row r="217" spans="1:15" x14ac:dyDescent="0.3">
      <c r="A217" s="95"/>
      <c r="B217" s="408" t="s">
        <v>288</v>
      </c>
      <c r="C217" s="264"/>
      <c r="D217" s="264"/>
      <c r="E217" s="264"/>
      <c r="F217" s="265"/>
      <c r="G217" s="368">
        <f>'6. Residuos'!E42</f>
        <v>0</v>
      </c>
      <c r="H217" s="368"/>
      <c r="I217" s="409" t="str">
        <f t="shared" si="1"/>
        <v/>
      </c>
      <c r="J217" s="409"/>
      <c r="K217" s="409"/>
      <c r="L217" s="409"/>
      <c r="M217" s="409"/>
      <c r="N217" s="410"/>
      <c r="O217" s="95"/>
    </row>
    <row r="218" spans="1:15" x14ac:dyDescent="0.3">
      <c r="A218" s="95"/>
      <c r="B218" s="408" t="s">
        <v>289</v>
      </c>
      <c r="C218" s="264"/>
      <c r="D218" s="264"/>
      <c r="E218" s="264"/>
      <c r="F218" s="265"/>
      <c r="G218" s="368">
        <f>'6. Residuos'!E43</f>
        <v>0</v>
      </c>
      <c r="H218" s="368"/>
      <c r="I218" s="409" t="str">
        <f t="shared" si="1"/>
        <v/>
      </c>
      <c r="J218" s="409"/>
      <c r="K218" s="409"/>
      <c r="L218" s="409"/>
      <c r="M218" s="409"/>
      <c r="N218" s="410"/>
      <c r="O218" s="95"/>
    </row>
    <row r="219" spans="1:15" x14ac:dyDescent="0.3">
      <c r="A219" s="95"/>
      <c r="B219" s="408" t="s">
        <v>290</v>
      </c>
      <c r="C219" s="264"/>
      <c r="D219" s="264"/>
      <c r="E219" s="264"/>
      <c r="F219" s="265"/>
      <c r="G219" s="368">
        <f>'6. Residuos'!E44</f>
        <v>0</v>
      </c>
      <c r="H219" s="368"/>
      <c r="I219" s="409" t="str">
        <f t="shared" si="1"/>
        <v/>
      </c>
      <c r="J219" s="409"/>
      <c r="K219" s="409"/>
      <c r="L219" s="409"/>
      <c r="M219" s="409"/>
      <c r="N219" s="410"/>
      <c r="O219" s="95"/>
    </row>
    <row r="220" spans="1:15" x14ac:dyDescent="0.3">
      <c r="A220" s="95"/>
      <c r="B220" s="424" t="s">
        <v>291</v>
      </c>
      <c r="C220" s="266"/>
      <c r="D220" s="266"/>
      <c r="E220" s="266"/>
      <c r="F220" s="266"/>
      <c r="G220" s="368">
        <f>'6. Residuos'!E45</f>
        <v>0</v>
      </c>
      <c r="H220" s="368"/>
      <c r="I220" s="409" t="str">
        <f t="shared" si="1"/>
        <v/>
      </c>
      <c r="J220" s="409"/>
      <c r="K220" s="409"/>
      <c r="L220" s="409"/>
      <c r="M220" s="409"/>
      <c r="N220" s="410"/>
      <c r="O220" s="95"/>
    </row>
    <row r="221" spans="1:15" x14ac:dyDescent="0.3">
      <c r="A221" s="95"/>
      <c r="B221" s="408" t="s">
        <v>423</v>
      </c>
      <c r="C221" s="264"/>
      <c r="D221" s="264"/>
      <c r="E221" s="264"/>
      <c r="F221" s="265"/>
      <c r="G221" s="400">
        <f>'6. Residuos'!G36</f>
        <v>0</v>
      </c>
      <c r="H221" s="401"/>
      <c r="I221" s="405" t="str">
        <f>IF(G221="No","Revalorizar con un gestor autorizado a nivel local","")</f>
        <v/>
      </c>
      <c r="J221" s="406"/>
      <c r="K221" s="406"/>
      <c r="L221" s="406"/>
      <c r="M221" s="406"/>
      <c r="N221" s="407"/>
      <c r="O221" s="95"/>
    </row>
    <row r="222" spans="1:15" x14ac:dyDescent="0.3">
      <c r="A222" s="95"/>
      <c r="B222" s="408" t="s">
        <v>424</v>
      </c>
      <c r="C222" s="264"/>
      <c r="D222" s="264"/>
      <c r="E222" s="264"/>
      <c r="F222" s="265"/>
      <c r="G222" s="400">
        <f>'6. Residuos'!G37</f>
        <v>0</v>
      </c>
      <c r="H222" s="401"/>
      <c r="I222" s="405" t="str">
        <f t="shared" ref="I222:I230" si="2">IF(G222="No","Revalorizar con un gestor autorizado a nivel local","")</f>
        <v/>
      </c>
      <c r="J222" s="406"/>
      <c r="K222" s="406"/>
      <c r="L222" s="406"/>
      <c r="M222" s="406"/>
      <c r="N222" s="407"/>
      <c r="O222" s="95"/>
    </row>
    <row r="223" spans="1:15" x14ac:dyDescent="0.3">
      <c r="A223" s="95"/>
      <c r="B223" s="408" t="s">
        <v>425</v>
      </c>
      <c r="C223" s="264"/>
      <c r="D223" s="264"/>
      <c r="E223" s="264"/>
      <c r="F223" s="265"/>
      <c r="G223" s="400">
        <f>'6. Residuos'!G38</f>
        <v>0</v>
      </c>
      <c r="H223" s="401"/>
      <c r="I223" s="405" t="str">
        <f t="shared" si="2"/>
        <v/>
      </c>
      <c r="J223" s="406"/>
      <c r="K223" s="406"/>
      <c r="L223" s="406"/>
      <c r="M223" s="406"/>
      <c r="N223" s="407"/>
      <c r="O223" s="95"/>
    </row>
    <row r="224" spans="1:15" x14ac:dyDescent="0.3">
      <c r="A224" s="95"/>
      <c r="B224" s="408" t="s">
        <v>426</v>
      </c>
      <c r="C224" s="264"/>
      <c r="D224" s="264"/>
      <c r="E224" s="264"/>
      <c r="F224" s="265"/>
      <c r="G224" s="400">
        <f>'6. Residuos'!G39</f>
        <v>0</v>
      </c>
      <c r="H224" s="401"/>
      <c r="I224" s="405" t="str">
        <f t="shared" si="2"/>
        <v/>
      </c>
      <c r="J224" s="406"/>
      <c r="K224" s="406"/>
      <c r="L224" s="406"/>
      <c r="M224" s="406"/>
      <c r="N224" s="407"/>
      <c r="O224" s="95"/>
    </row>
    <row r="225" spans="1:15" x14ac:dyDescent="0.3">
      <c r="A225" s="95"/>
      <c r="B225" s="408" t="s">
        <v>427</v>
      </c>
      <c r="C225" s="264"/>
      <c r="D225" s="264"/>
      <c r="E225" s="264"/>
      <c r="F225" s="265"/>
      <c r="G225" s="400">
        <f>'6. Residuos'!G40</f>
        <v>0</v>
      </c>
      <c r="H225" s="401"/>
      <c r="I225" s="405" t="str">
        <f t="shared" si="2"/>
        <v/>
      </c>
      <c r="J225" s="406"/>
      <c r="K225" s="406"/>
      <c r="L225" s="406"/>
      <c r="M225" s="406"/>
      <c r="N225" s="407"/>
      <c r="O225" s="95"/>
    </row>
    <row r="226" spans="1:15" x14ac:dyDescent="0.3">
      <c r="A226" s="95"/>
      <c r="B226" s="408" t="s">
        <v>428</v>
      </c>
      <c r="C226" s="264"/>
      <c r="D226" s="264"/>
      <c r="E226" s="264"/>
      <c r="F226" s="265"/>
      <c r="G226" s="400">
        <f>'6. Residuos'!G41</f>
        <v>0</v>
      </c>
      <c r="H226" s="401"/>
      <c r="I226" s="405" t="str">
        <f t="shared" si="2"/>
        <v/>
      </c>
      <c r="J226" s="406"/>
      <c r="K226" s="406"/>
      <c r="L226" s="406"/>
      <c r="M226" s="406"/>
      <c r="N226" s="407"/>
      <c r="O226" s="95"/>
    </row>
    <row r="227" spans="1:15" x14ac:dyDescent="0.3">
      <c r="A227" s="95"/>
      <c r="B227" s="408" t="s">
        <v>429</v>
      </c>
      <c r="C227" s="264"/>
      <c r="D227" s="264"/>
      <c r="E227" s="264"/>
      <c r="F227" s="265"/>
      <c r="G227" s="400">
        <f>'6. Residuos'!G42</f>
        <v>0</v>
      </c>
      <c r="H227" s="401"/>
      <c r="I227" s="405" t="str">
        <f t="shared" si="2"/>
        <v/>
      </c>
      <c r="J227" s="406"/>
      <c r="K227" s="406"/>
      <c r="L227" s="406"/>
      <c r="M227" s="406"/>
      <c r="N227" s="407"/>
      <c r="O227" s="95"/>
    </row>
    <row r="228" spans="1:15" x14ac:dyDescent="0.3">
      <c r="A228" s="95"/>
      <c r="B228" s="408" t="s">
        <v>430</v>
      </c>
      <c r="C228" s="264"/>
      <c r="D228" s="264"/>
      <c r="E228" s="264"/>
      <c r="F228" s="265"/>
      <c r="G228" s="400">
        <f>'6. Residuos'!G43</f>
        <v>0</v>
      </c>
      <c r="H228" s="401"/>
      <c r="I228" s="405" t="str">
        <f t="shared" si="2"/>
        <v/>
      </c>
      <c r="J228" s="406"/>
      <c r="K228" s="406"/>
      <c r="L228" s="406"/>
      <c r="M228" s="406"/>
      <c r="N228" s="407"/>
      <c r="O228" s="95"/>
    </row>
    <row r="229" spans="1:15" x14ac:dyDescent="0.3">
      <c r="A229" s="95"/>
      <c r="B229" s="408" t="s">
        <v>431</v>
      </c>
      <c r="C229" s="264"/>
      <c r="D229" s="264"/>
      <c r="E229" s="264"/>
      <c r="F229" s="265"/>
      <c r="G229" s="400">
        <f>'6. Residuos'!G44</f>
        <v>0</v>
      </c>
      <c r="H229" s="401"/>
      <c r="I229" s="405" t="str">
        <f t="shared" si="2"/>
        <v/>
      </c>
      <c r="J229" s="406"/>
      <c r="K229" s="406"/>
      <c r="L229" s="406"/>
      <c r="M229" s="406"/>
      <c r="N229" s="407"/>
      <c r="O229" s="95"/>
    </row>
    <row r="230" spans="1:15" ht="15" thickBot="1" x14ac:dyDescent="0.35">
      <c r="A230" s="95"/>
      <c r="B230" s="411" t="s">
        <v>432</v>
      </c>
      <c r="C230" s="412"/>
      <c r="D230" s="412"/>
      <c r="E230" s="412"/>
      <c r="F230" s="413"/>
      <c r="G230" s="414">
        <f>'6. Residuos'!G45</f>
        <v>0</v>
      </c>
      <c r="H230" s="415"/>
      <c r="I230" s="402" t="str">
        <f t="shared" si="2"/>
        <v/>
      </c>
      <c r="J230" s="403"/>
      <c r="K230" s="403"/>
      <c r="L230" s="403"/>
      <c r="M230" s="403"/>
      <c r="N230" s="404"/>
      <c r="O230" s="95"/>
    </row>
    <row r="231" spans="1:15" ht="15" thickBot="1" x14ac:dyDescent="0.35">
      <c r="A231" s="95"/>
      <c r="B231" s="95"/>
      <c r="C231" s="95"/>
      <c r="D231" s="95"/>
      <c r="E231" s="95"/>
      <c r="F231" s="95"/>
      <c r="G231" s="95"/>
      <c r="H231" s="95"/>
      <c r="I231" s="95"/>
      <c r="J231" s="95"/>
      <c r="K231" s="95"/>
      <c r="L231" s="95"/>
      <c r="M231" s="95"/>
      <c r="N231" s="95"/>
      <c r="O231" s="95"/>
    </row>
    <row r="232" spans="1:15" x14ac:dyDescent="0.3">
      <c r="A232" s="95"/>
      <c r="B232" s="426" t="s">
        <v>480</v>
      </c>
      <c r="C232" s="427"/>
      <c r="D232" s="427"/>
      <c r="E232" s="427"/>
      <c r="F232" s="427"/>
      <c r="G232" s="427"/>
      <c r="H232" s="427"/>
      <c r="I232" s="427"/>
      <c r="J232" s="427"/>
      <c r="K232" s="427"/>
      <c r="L232" s="427"/>
      <c r="M232" s="427"/>
      <c r="N232" s="428"/>
      <c r="O232" s="95"/>
    </row>
    <row r="233" spans="1:15" x14ac:dyDescent="0.3">
      <c r="A233" s="95"/>
      <c r="B233" s="430" t="s">
        <v>394</v>
      </c>
      <c r="C233" s="431"/>
      <c r="D233" s="431"/>
      <c r="E233" s="431"/>
      <c r="F233" s="431"/>
      <c r="G233" s="431"/>
      <c r="H233" s="431"/>
      <c r="I233" s="431"/>
      <c r="J233" s="431"/>
      <c r="K233" s="431"/>
      <c r="L233" s="431"/>
      <c r="M233" s="431"/>
      <c r="N233" s="432"/>
      <c r="O233" s="95"/>
    </row>
    <row r="234" spans="1:15" x14ac:dyDescent="0.3">
      <c r="A234" s="95"/>
      <c r="B234" s="420" t="s">
        <v>251</v>
      </c>
      <c r="C234" s="288"/>
      <c r="D234" s="288"/>
      <c r="E234" s="288"/>
      <c r="F234" s="288"/>
      <c r="G234" s="278" t="s">
        <v>252</v>
      </c>
      <c r="H234" s="279"/>
      <c r="I234" s="288" t="s">
        <v>296</v>
      </c>
      <c r="J234" s="288"/>
      <c r="K234" s="288"/>
      <c r="L234" s="288"/>
      <c r="M234" s="288"/>
      <c r="N234" s="429"/>
      <c r="O234" s="95"/>
    </row>
    <row r="235" spans="1:15" x14ac:dyDescent="0.3">
      <c r="A235" s="95"/>
      <c r="B235" s="459" t="s">
        <v>292</v>
      </c>
      <c r="C235" s="460"/>
      <c r="D235" s="460"/>
      <c r="E235" s="460"/>
      <c r="F235" s="460"/>
      <c r="G235" s="461" t="str">
        <f>IF('7. Ropa hospitalaria, alimentos'!B6&gt;'7. Ropa hospitalaria, alimentos'!B10,"Ropa de tela",IF('7. Ropa hospitalaria, alimentos'!B6&lt;'7. Ropa hospitalaria, alimentos'!B10,"Ropa desechable",""))</f>
        <v/>
      </c>
      <c r="H235" s="462"/>
      <c r="I235" s="463" t="str">
        <f>IF(G235="Ropa desechable","Priorizar la compra y uso de ropa de tela.",IF(G235="Ropa de tela","Continuar con la compra sostenible de ropa de tela.",""))</f>
        <v/>
      </c>
      <c r="J235" s="464"/>
      <c r="K235" s="464"/>
      <c r="L235" s="464"/>
      <c r="M235" s="464"/>
      <c r="N235" s="465"/>
      <c r="O235" s="95"/>
    </row>
    <row r="236" spans="1:15" x14ac:dyDescent="0.3">
      <c r="A236" s="95"/>
      <c r="B236" s="422" t="s">
        <v>376</v>
      </c>
      <c r="C236" s="409"/>
      <c r="D236" s="409"/>
      <c r="E236" s="409"/>
      <c r="F236" s="409"/>
      <c r="G236" s="368">
        <f>IF('7. Ropa hospitalaria, alimentos'!B6&gt;'7. Ropa hospitalaria, alimentos'!B10,'7. Ropa hospitalaria, alimentos'!B6,'7. Ropa hospitalaria, alimentos'!B10)</f>
        <v>0</v>
      </c>
      <c r="H236" s="368"/>
      <c r="I236" s="266" t="str">
        <f>IF(G236&lt;&gt;0,"Optimizar la cantidad de ropa utilizada.","")</f>
        <v/>
      </c>
      <c r="J236" s="266"/>
      <c r="K236" s="266"/>
      <c r="L236" s="266"/>
      <c r="M236" s="266"/>
      <c r="N236" s="425"/>
      <c r="O236" s="95"/>
    </row>
    <row r="237" spans="1:15" x14ac:dyDescent="0.3">
      <c r="A237" s="95"/>
      <c r="B237" s="466"/>
      <c r="C237" s="467"/>
      <c r="D237" s="467"/>
      <c r="E237" s="467"/>
      <c r="F237" s="467"/>
      <c r="G237" s="467"/>
      <c r="H237" s="467"/>
      <c r="I237" s="467"/>
      <c r="J237" s="467"/>
      <c r="K237" s="467"/>
      <c r="L237" s="467"/>
      <c r="M237" s="467"/>
      <c r="N237" s="468"/>
      <c r="O237" s="95"/>
    </row>
    <row r="238" spans="1:15" x14ac:dyDescent="0.3">
      <c r="A238" s="95"/>
      <c r="B238" s="418" t="s">
        <v>395</v>
      </c>
      <c r="C238" s="337"/>
      <c r="D238" s="337"/>
      <c r="E238" s="337"/>
      <c r="F238" s="337"/>
      <c r="G238" s="337"/>
      <c r="H238" s="337"/>
      <c r="I238" s="337"/>
      <c r="J238" s="337"/>
      <c r="K238" s="337"/>
      <c r="L238" s="337"/>
      <c r="M238" s="337"/>
      <c r="N238" s="419"/>
      <c r="O238" s="95"/>
    </row>
    <row r="239" spans="1:15" x14ac:dyDescent="0.3">
      <c r="A239" s="95"/>
      <c r="B239" s="420" t="s">
        <v>251</v>
      </c>
      <c r="C239" s="288"/>
      <c r="D239" s="288"/>
      <c r="E239" s="288"/>
      <c r="F239" s="288"/>
      <c r="G239" s="288" t="s">
        <v>252</v>
      </c>
      <c r="H239" s="288"/>
      <c r="I239" s="288" t="s">
        <v>296</v>
      </c>
      <c r="J239" s="288"/>
      <c r="K239" s="288"/>
      <c r="L239" s="288"/>
      <c r="M239" s="288"/>
      <c r="N239" s="429"/>
      <c r="O239" s="95"/>
    </row>
    <row r="240" spans="1:15" x14ac:dyDescent="0.3">
      <c r="A240" s="95"/>
      <c r="B240" s="408" t="s">
        <v>433</v>
      </c>
      <c r="C240" s="264"/>
      <c r="D240" s="264"/>
      <c r="E240" s="264"/>
      <c r="F240" s="265"/>
      <c r="G240" s="368" t="str">
        <f>IF('7. Ropa hospitalaria, alimentos'!C17="d","0",IF('7. Ropa hospitalaria, alimentos'!C17="a",1,IF('7. Ropa hospitalaria, alimentos'!C17="b",2,IF('7. Ropa hospitalaria, alimentos'!C17="c",3,""))))</f>
        <v/>
      </c>
      <c r="H240" s="368"/>
      <c r="I240" s="278"/>
      <c r="J240" s="335"/>
      <c r="K240" s="335"/>
      <c r="L240" s="335"/>
      <c r="M240" s="335"/>
      <c r="N240" s="518"/>
      <c r="O240" s="95"/>
    </row>
    <row r="241" spans="1:15" x14ac:dyDescent="0.3">
      <c r="A241" s="95"/>
      <c r="B241" s="424" t="s">
        <v>321</v>
      </c>
      <c r="C241" s="266"/>
      <c r="D241" s="266"/>
      <c r="E241" s="266"/>
      <c r="F241" s="266"/>
      <c r="G241" s="368" t="str">
        <f>IF('7. Ropa hospitalaria, alimentos'!E17="d","No",IF('7. Ropa hospitalaria, alimentos'!E17="c","Sí",IF('7. Ropa hospitalaria, alimentos'!E17="b","Sí",IF('7. Ropa hospitalaria, alimentos'!E17="a","Sí",""))))</f>
        <v/>
      </c>
      <c r="H241" s="368"/>
      <c r="I241" s="266" t="str">
        <f>IF(G241="Sí","Revisar los procedimientos para evitar el desperdicio.","")</f>
        <v/>
      </c>
      <c r="J241" s="266"/>
      <c r="K241" s="266"/>
      <c r="L241" s="266"/>
      <c r="M241" s="266"/>
      <c r="N241" s="425"/>
      <c r="O241" s="95"/>
    </row>
    <row r="242" spans="1:15" ht="15" thickBot="1" x14ac:dyDescent="0.35">
      <c r="A242" s="95"/>
      <c r="B242" s="411" t="s">
        <v>322</v>
      </c>
      <c r="C242" s="412"/>
      <c r="D242" s="412"/>
      <c r="E242" s="412"/>
      <c r="F242" s="413"/>
      <c r="G242" s="414" t="str">
        <f>IF('7. Ropa hospitalaria, alimentos'!E17="a","Menos del 10%",IF('7. Ropa hospitalaria, alimentos'!E17="b","Más del 10%", IF('7. Ropa hospitalaria, alimentos'!E17="c", "Más del 50%", IF('7. Ropa hospitalaria, alimentos'!E17="d","No hay desperdicio",""))))</f>
        <v/>
      </c>
      <c r="H242" s="415"/>
      <c r="I242" s="416" t="str">
        <f>IF(G242="No hay desperdicio","Continuar con el plan de gestión de alimentos.",IF(OR(G242="Menos del 10%",G242="Más del 10%",G242="Más del 50%"),"Revisar y optimizar la cantidad de raciones preparadas.",""))</f>
        <v/>
      </c>
      <c r="J242" s="416"/>
      <c r="K242" s="416"/>
      <c r="L242" s="416"/>
      <c r="M242" s="416"/>
      <c r="N242" s="417"/>
      <c r="O242" s="95"/>
    </row>
    <row r="243" spans="1:15" ht="15" thickBot="1" x14ac:dyDescent="0.35">
      <c r="A243" s="95"/>
      <c r="B243" s="95"/>
      <c r="C243" s="95"/>
      <c r="D243" s="95"/>
      <c r="E243" s="95"/>
      <c r="F243" s="95"/>
      <c r="G243" s="95"/>
      <c r="H243" s="95"/>
      <c r="I243" s="95"/>
      <c r="J243" s="95"/>
      <c r="K243" s="95"/>
      <c r="L243" s="95"/>
      <c r="M243" s="95"/>
      <c r="N243" s="95"/>
      <c r="O243" s="95"/>
    </row>
    <row r="244" spans="1:15" x14ac:dyDescent="0.3">
      <c r="A244" s="95"/>
      <c r="B244" s="426" t="s">
        <v>481</v>
      </c>
      <c r="C244" s="427"/>
      <c r="D244" s="427"/>
      <c r="E244" s="427"/>
      <c r="F244" s="427"/>
      <c r="G244" s="427"/>
      <c r="H244" s="427"/>
      <c r="I244" s="427"/>
      <c r="J244" s="427"/>
      <c r="K244" s="427"/>
      <c r="L244" s="427"/>
      <c r="M244" s="427"/>
      <c r="N244" s="428"/>
      <c r="O244" s="95"/>
    </row>
    <row r="245" spans="1:15" x14ac:dyDescent="0.3">
      <c r="A245" s="95"/>
      <c r="B245" s="430" t="s">
        <v>396</v>
      </c>
      <c r="C245" s="431"/>
      <c r="D245" s="431"/>
      <c r="E245" s="431"/>
      <c r="F245" s="431"/>
      <c r="G245" s="431"/>
      <c r="H245" s="431"/>
      <c r="I245" s="431"/>
      <c r="J245" s="431"/>
      <c r="K245" s="431"/>
      <c r="L245" s="431"/>
      <c r="M245" s="431"/>
      <c r="N245" s="432"/>
      <c r="O245" s="95"/>
    </row>
    <row r="246" spans="1:15" x14ac:dyDescent="0.3">
      <c r="A246" s="95"/>
      <c r="B246" s="420" t="s">
        <v>251</v>
      </c>
      <c r="C246" s="288"/>
      <c r="D246" s="288"/>
      <c r="E246" s="288"/>
      <c r="F246" s="288"/>
      <c r="G246" s="278" t="s">
        <v>252</v>
      </c>
      <c r="H246" s="279"/>
      <c r="I246" s="288" t="s">
        <v>296</v>
      </c>
      <c r="J246" s="288"/>
      <c r="K246" s="288"/>
      <c r="L246" s="288"/>
      <c r="M246" s="288"/>
      <c r="N246" s="429"/>
      <c r="O246" s="95"/>
    </row>
    <row r="247" spans="1:15" x14ac:dyDescent="0.3">
      <c r="A247" s="95"/>
      <c r="B247" s="422" t="s">
        <v>293</v>
      </c>
      <c r="C247" s="409"/>
      <c r="D247" s="409"/>
      <c r="E247" s="409"/>
      <c r="F247" s="409"/>
      <c r="G247" s="400" t="e">
        <f>_xlfn.XLOOKUP(MAX('8. Transporte'!E6:E14),'8. Transporte'!E6:E14,'8. Transporte'!D6:D14)</f>
        <v>#N/A</v>
      </c>
      <c r="H247" s="401"/>
      <c r="I247" s="263" t="e">
        <f>IF(G247&lt;&gt;0,"Utilizar los vehículos cuando sea estrictamente necesario.","")</f>
        <v>#N/A</v>
      </c>
      <c r="J247" s="264"/>
      <c r="K247" s="264"/>
      <c r="L247" s="264"/>
      <c r="M247" s="264"/>
      <c r="N247" s="423"/>
      <c r="O247" s="95"/>
    </row>
    <row r="248" spans="1:15" x14ac:dyDescent="0.3">
      <c r="A248" s="95"/>
      <c r="B248" s="433" t="s">
        <v>398</v>
      </c>
      <c r="C248" s="406"/>
      <c r="D248" s="406"/>
      <c r="E248" s="406"/>
      <c r="F248" s="434"/>
      <c r="G248" s="421">
        <f>MAX('8. Transporte'!E6:E14)</f>
        <v>0</v>
      </c>
      <c r="H248" s="499"/>
      <c r="I248" s="263" t="str">
        <f>IF(G248=0,"","Optar por combustibles menos contaminantes.")</f>
        <v/>
      </c>
      <c r="J248" s="264"/>
      <c r="K248" s="264"/>
      <c r="L248" s="264"/>
      <c r="M248" s="264"/>
      <c r="N248" s="423"/>
      <c r="O248" s="95"/>
    </row>
    <row r="249" spans="1:15" x14ac:dyDescent="0.3">
      <c r="A249" s="95"/>
      <c r="B249" s="422" t="s">
        <v>399</v>
      </c>
      <c r="C249" s="409"/>
      <c r="D249" s="409"/>
      <c r="E249" s="409"/>
      <c r="F249" s="409"/>
      <c r="G249" s="421">
        <f>SUM('8. Transporte'!E6:E14)</f>
        <v>0</v>
      </c>
      <c r="H249" s="401"/>
      <c r="I249" s="263" t="str">
        <f>IF(G249&lt;&gt;0,"Utilizar los vehículos cuando sea estrictamente necesario.","")</f>
        <v/>
      </c>
      <c r="J249" s="264"/>
      <c r="K249" s="264"/>
      <c r="L249" s="264"/>
      <c r="M249" s="264"/>
      <c r="N249" s="423"/>
      <c r="O249" s="95"/>
    </row>
    <row r="250" spans="1:15" x14ac:dyDescent="0.3">
      <c r="A250" s="95"/>
      <c r="B250" s="422" t="s">
        <v>324</v>
      </c>
      <c r="C250" s="409"/>
      <c r="D250" s="409"/>
      <c r="E250" s="409"/>
      <c r="F250" s="409"/>
      <c r="G250" s="400">
        <f>SUM('8. Transporte'!C6:C14)</f>
        <v>0</v>
      </c>
      <c r="H250" s="401"/>
      <c r="I250" s="263" t="str">
        <f>IF(G250&lt;&gt;0,"Considerar la compra de vehículos no contaminantes.","")</f>
        <v/>
      </c>
      <c r="J250" s="264"/>
      <c r="K250" s="264"/>
      <c r="L250" s="264"/>
      <c r="M250" s="264"/>
      <c r="N250" s="423"/>
      <c r="O250" s="95"/>
    </row>
    <row r="251" spans="1:15" ht="15" thickBot="1" x14ac:dyDescent="0.35">
      <c r="A251" s="95"/>
      <c r="B251" s="453" t="s">
        <v>323</v>
      </c>
      <c r="C251" s="454"/>
      <c r="D251" s="454"/>
      <c r="E251" s="454"/>
      <c r="F251" s="454"/>
      <c r="G251" s="414">
        <f>SUM('8. Transporte'!C20:C24)</f>
        <v>0</v>
      </c>
      <c r="H251" s="415"/>
      <c r="I251" s="457" t="str">
        <f>IF(G251=0,"Considerar la transición a vehículos no contaminantes.",IF(G251&gt;0,"Aumentar progresivamente los vehículos no contaminantes.",""))</f>
        <v>Considerar la transición a vehículos no contaminantes.</v>
      </c>
      <c r="J251" s="412"/>
      <c r="K251" s="412"/>
      <c r="L251" s="412"/>
      <c r="M251" s="412"/>
      <c r="N251" s="458"/>
      <c r="O251" s="95"/>
    </row>
    <row r="252" spans="1:15" ht="15" thickBot="1" x14ac:dyDescent="0.35">
      <c r="A252" s="95"/>
      <c r="B252" s="95"/>
      <c r="C252" s="95"/>
      <c r="D252" s="95"/>
      <c r="E252" s="95"/>
      <c r="F252" s="95"/>
      <c r="G252" s="92"/>
      <c r="H252" s="92"/>
      <c r="I252" s="92"/>
      <c r="J252" s="92"/>
      <c r="K252" s="92"/>
      <c r="L252" s="92"/>
      <c r="M252" s="92"/>
      <c r="N252" s="92"/>
      <c r="O252" s="95"/>
    </row>
    <row r="253" spans="1:15" x14ac:dyDescent="0.3">
      <c r="A253" s="95"/>
      <c r="B253" s="426" t="s">
        <v>482</v>
      </c>
      <c r="C253" s="427"/>
      <c r="D253" s="427"/>
      <c r="E253" s="427"/>
      <c r="F253" s="427"/>
      <c r="G253" s="427"/>
      <c r="H253" s="427"/>
      <c r="I253" s="427"/>
      <c r="J253" s="427"/>
      <c r="K253" s="427"/>
      <c r="L253" s="427"/>
      <c r="M253" s="427"/>
      <c r="N253" s="428"/>
      <c r="O253" s="95"/>
    </row>
    <row r="254" spans="1:15" x14ac:dyDescent="0.3">
      <c r="A254" s="95"/>
      <c r="B254" s="430" t="s">
        <v>397</v>
      </c>
      <c r="C254" s="431"/>
      <c r="D254" s="431"/>
      <c r="E254" s="431"/>
      <c r="F254" s="431"/>
      <c r="G254" s="431"/>
      <c r="H254" s="431"/>
      <c r="I254" s="431"/>
      <c r="J254" s="431"/>
      <c r="K254" s="431"/>
      <c r="L254" s="431"/>
      <c r="M254" s="431"/>
      <c r="N254" s="432"/>
      <c r="O254" s="95"/>
    </row>
    <row r="255" spans="1:15" x14ac:dyDescent="0.3">
      <c r="A255" s="95"/>
      <c r="B255" s="420" t="s">
        <v>251</v>
      </c>
      <c r="C255" s="288"/>
      <c r="D255" s="288"/>
      <c r="E255" s="288"/>
      <c r="F255" s="288"/>
      <c r="G255" s="278" t="s">
        <v>252</v>
      </c>
      <c r="H255" s="279"/>
      <c r="I255" s="288" t="s">
        <v>296</v>
      </c>
      <c r="J255" s="288"/>
      <c r="K255" s="288"/>
      <c r="L255" s="288"/>
      <c r="M255" s="288"/>
      <c r="N255" s="429"/>
      <c r="O255" s="95"/>
    </row>
    <row r="256" spans="1:15" x14ac:dyDescent="0.3">
      <c r="A256" s="95"/>
      <c r="B256" s="433" t="s">
        <v>294</v>
      </c>
      <c r="C256" s="406"/>
      <c r="D256" s="406"/>
      <c r="E256" s="406"/>
      <c r="F256" s="434"/>
      <c r="G256" s="368" t="str">
        <f>IF(OR('9. Flora y fauna'!C6="Sí",'9. Flora y fauna'!C7="SÍ",'9. Flora y fauna'!C8="Sí",'9. Flora y fauna'!C9="Sí",'9. Flora y fauna'!C10="Sí",'9. Flora y fauna'!C11="Sí",'9. Flora y fauna'!C12="Sí",'9. Flora y fauna'!C13="Sí"),"Sí",IF(OR('9. Flora y fauna'!C6="No",'9. Flora y fauna'!C7="No",'9. Flora y fauna'!C8="No",'9. Flora y fauna'!C9="No",'9. Flora y fauna'!C10="No",'9. Flora y fauna'!C11="No",'9. Flora y fauna'!C12="No",'9. Flora y fauna'!C13="No"),"No",""))</f>
        <v/>
      </c>
      <c r="H256" s="368"/>
      <c r="I256" s="266" t="str">
        <f>IF(G256="No","Participar en programas externos de siembra de árboles.",IF(G256="Sí","Proteger y cuidar las áreas verdes.",""))</f>
        <v/>
      </c>
      <c r="J256" s="266"/>
      <c r="K256" s="266"/>
      <c r="L256" s="266"/>
      <c r="M256" s="266"/>
      <c r="N256" s="425"/>
      <c r="O256" s="95"/>
    </row>
    <row r="257" spans="1:17" x14ac:dyDescent="0.3">
      <c r="A257" s="95"/>
      <c r="B257" s="422" t="s">
        <v>295</v>
      </c>
      <c r="C257" s="409"/>
      <c r="D257" s="409"/>
      <c r="E257" s="409"/>
      <c r="F257" s="409"/>
      <c r="G257" s="400" t="str">
        <f>IF('9. Flora y fauna'!H6="S","Si",IF('9. Flora y fauna'!H7="S","Si",IF('9. Flora y fauna'!H8="S","Si",IF('9. Flora y fauna'!H9="S","Si",IF('9. Flora y fauna'!H10="S","Si",IF('9. Flora y fauna'!H11="S","Si",IF('9. Flora y fauna'!H12="S","Si",IF('9. Flora y fauna'!H13="S","Si","No"))))))))</f>
        <v>No</v>
      </c>
      <c r="H257" s="401"/>
      <c r="I257" s="266" t="str">
        <f>IF(G257="No","Considerar plantas que se adapten al terreno y clima.","")</f>
        <v>Considerar plantas que se adapten al terreno y clima.</v>
      </c>
      <c r="J257" s="266"/>
      <c r="K257" s="266"/>
      <c r="L257" s="266"/>
      <c r="M257" s="266"/>
      <c r="N257" s="425"/>
      <c r="O257" s="95"/>
    </row>
    <row r="258" spans="1:17" ht="15" thickBot="1" x14ac:dyDescent="0.35">
      <c r="A258" s="95"/>
      <c r="B258" s="453" t="s">
        <v>400</v>
      </c>
      <c r="C258" s="454"/>
      <c r="D258" s="454"/>
      <c r="E258" s="454"/>
      <c r="F258" s="454"/>
      <c r="G258" s="455">
        <f>SUM('9. Flora y fauna'!F6:F13)</f>
        <v>0</v>
      </c>
      <c r="H258" s="455"/>
      <c r="I258" s="416" t="str">
        <f>IF(G258="","Considerar la siembra de árboles en otros predios.",IF(G258&gt;0,"Dar un mantenimiento adecuado a las áreas verdes.",""))</f>
        <v/>
      </c>
      <c r="J258" s="416"/>
      <c r="K258" s="416"/>
      <c r="L258" s="416"/>
      <c r="M258" s="416"/>
      <c r="N258" s="417"/>
      <c r="O258" s="95"/>
      <c r="Q258" s="135"/>
    </row>
    <row r="259" spans="1:17" ht="15" thickBot="1" x14ac:dyDescent="0.35">
      <c r="A259" s="95"/>
      <c r="B259" s="95"/>
      <c r="C259" s="95"/>
      <c r="D259" s="95"/>
      <c r="E259" s="95"/>
      <c r="F259" s="95"/>
      <c r="G259" s="95"/>
      <c r="H259" s="95"/>
      <c r="I259" s="95"/>
      <c r="J259" s="95"/>
      <c r="K259" s="95"/>
      <c r="L259" s="95"/>
      <c r="M259" s="95"/>
      <c r="N259" s="95"/>
      <c r="O259" s="95"/>
    </row>
    <row r="260" spans="1:17" x14ac:dyDescent="0.3">
      <c r="A260" s="95"/>
      <c r="B260" s="500" t="s">
        <v>277</v>
      </c>
      <c r="C260" s="501"/>
      <c r="D260" s="501"/>
      <c r="E260" s="501"/>
      <c r="F260" s="501"/>
      <c r="G260" s="501"/>
      <c r="H260" s="501"/>
      <c r="I260" s="501"/>
      <c r="J260" s="501"/>
      <c r="K260" s="501"/>
      <c r="L260" s="501"/>
      <c r="M260" s="501"/>
      <c r="N260" s="502"/>
      <c r="O260" s="95"/>
    </row>
    <row r="261" spans="1:17" x14ac:dyDescent="0.3">
      <c r="A261" s="95"/>
      <c r="B261" s="503"/>
      <c r="C261" s="504"/>
      <c r="D261" s="504"/>
      <c r="E261" s="504"/>
      <c r="F261" s="504"/>
      <c r="G261" s="504"/>
      <c r="H261" s="504"/>
      <c r="I261" s="504"/>
      <c r="J261" s="504"/>
      <c r="K261" s="504"/>
      <c r="L261" s="504"/>
      <c r="M261" s="504"/>
      <c r="N261" s="505"/>
      <c r="O261" s="95"/>
    </row>
    <row r="262" spans="1:17" x14ac:dyDescent="0.3">
      <c r="A262" s="95"/>
      <c r="B262" s="506"/>
      <c r="C262" s="507"/>
      <c r="D262" s="507"/>
      <c r="E262" s="507"/>
      <c r="F262" s="507"/>
      <c r="G262" s="507"/>
      <c r="H262" s="507"/>
      <c r="I262" s="507"/>
      <c r="J262" s="507"/>
      <c r="K262" s="507"/>
      <c r="L262" s="507"/>
      <c r="M262" s="507"/>
      <c r="N262" s="508"/>
      <c r="O262" s="95"/>
    </row>
    <row r="263" spans="1:17" x14ac:dyDescent="0.3">
      <c r="A263" s="95"/>
      <c r="B263" s="506"/>
      <c r="C263" s="507"/>
      <c r="D263" s="507"/>
      <c r="E263" s="507"/>
      <c r="F263" s="507"/>
      <c r="G263" s="507"/>
      <c r="H263" s="507"/>
      <c r="I263" s="507"/>
      <c r="J263" s="507"/>
      <c r="K263" s="507"/>
      <c r="L263" s="507"/>
      <c r="M263" s="507"/>
      <c r="N263" s="508"/>
      <c r="O263" s="95"/>
    </row>
    <row r="264" spans="1:17" ht="15" thickBot="1" x14ac:dyDescent="0.35">
      <c r="A264" s="95"/>
      <c r="B264" s="509"/>
      <c r="C264" s="510"/>
      <c r="D264" s="510"/>
      <c r="E264" s="510"/>
      <c r="F264" s="510"/>
      <c r="G264" s="510"/>
      <c r="H264" s="510"/>
      <c r="I264" s="510"/>
      <c r="J264" s="510"/>
      <c r="K264" s="510"/>
      <c r="L264" s="510"/>
      <c r="M264" s="510"/>
      <c r="N264" s="511"/>
      <c r="O264" s="95"/>
    </row>
    <row r="265" spans="1:17" x14ac:dyDescent="0.3">
      <c r="A265" s="95"/>
      <c r="B265" s="95"/>
      <c r="C265" s="95"/>
      <c r="D265" s="95"/>
      <c r="E265" s="95"/>
      <c r="F265" s="95"/>
      <c r="G265" s="95"/>
      <c r="H265" s="95"/>
      <c r="I265" s="95"/>
      <c r="J265" s="95"/>
      <c r="K265" s="95"/>
      <c r="L265" s="95"/>
      <c r="M265" s="95"/>
      <c r="N265" s="95"/>
      <c r="O265" s="95"/>
    </row>
    <row r="266" spans="1:17" hidden="1" x14ac:dyDescent="0.3">
      <c r="O266" s="95"/>
    </row>
    <row r="267" spans="1:17" hidden="1" x14ac:dyDescent="0.3">
      <c r="O267" s="95"/>
    </row>
    <row r="268" spans="1:17" hidden="1" x14ac:dyDescent="0.3">
      <c r="O268" s="95"/>
    </row>
    <row r="269" spans="1:17" hidden="1" x14ac:dyDescent="0.3">
      <c r="O269" s="95"/>
    </row>
    <row r="270" spans="1:17" hidden="1" x14ac:dyDescent="0.3">
      <c r="O270" s="95"/>
    </row>
    <row r="271" spans="1:17" hidden="1" x14ac:dyDescent="0.3">
      <c r="O271" s="95"/>
    </row>
    <row r="272" spans="1:17" hidden="1" x14ac:dyDescent="0.3">
      <c r="O272" s="95"/>
    </row>
    <row r="273" spans="15:15" hidden="1" x14ac:dyDescent="0.3">
      <c r="O273" s="95"/>
    </row>
    <row r="274" spans="15:15" hidden="1" x14ac:dyDescent="0.3">
      <c r="O274" s="95"/>
    </row>
  </sheetData>
  <sheetProtection selectLockedCells="1"/>
  <mergeCells count="524">
    <mergeCell ref="B240:F240"/>
    <mergeCell ref="G240:H240"/>
    <mergeCell ref="I240:N240"/>
    <mergeCell ref="B254:N254"/>
    <mergeCell ref="B210:F210"/>
    <mergeCell ref="G210:H210"/>
    <mergeCell ref="I210:N210"/>
    <mergeCell ref="B65:N65"/>
    <mergeCell ref="B69:N69"/>
    <mergeCell ref="B79:N79"/>
    <mergeCell ref="B99:N99"/>
    <mergeCell ref="B105:N105"/>
    <mergeCell ref="B128:N128"/>
    <mergeCell ref="B135:N135"/>
    <mergeCell ref="B195:N195"/>
    <mergeCell ref="B208:N208"/>
    <mergeCell ref="B112:N112"/>
    <mergeCell ref="B142:N142"/>
    <mergeCell ref="B192:N192"/>
    <mergeCell ref="B196:N196"/>
    <mergeCell ref="B197:F197"/>
    <mergeCell ref="G197:H197"/>
    <mergeCell ref="I197:N197"/>
    <mergeCell ref="B202:N202"/>
    <mergeCell ref="B209:N209"/>
    <mergeCell ref="B129:N129"/>
    <mergeCell ref="B130:F130"/>
    <mergeCell ref="G130:H130"/>
    <mergeCell ref="I130:N130"/>
    <mergeCell ref="B136:N136"/>
    <mergeCell ref="B137:F137"/>
    <mergeCell ref="G137:H137"/>
    <mergeCell ref="I137:N137"/>
    <mergeCell ref="B143:N143"/>
    <mergeCell ref="B147:F147"/>
    <mergeCell ref="G147:H147"/>
    <mergeCell ref="I147:N147"/>
    <mergeCell ref="B141:F141"/>
    <mergeCell ref="G141:H141"/>
    <mergeCell ref="I141:N141"/>
    <mergeCell ref="B146:F146"/>
    <mergeCell ref="G146:H146"/>
    <mergeCell ref="I146:N146"/>
    <mergeCell ref="B134:F134"/>
    <mergeCell ref="G134:H134"/>
    <mergeCell ref="I134:N134"/>
    <mergeCell ref="B138:F138"/>
    <mergeCell ref="G138:H138"/>
    <mergeCell ref="B80:N80"/>
    <mergeCell ref="B81:F81"/>
    <mergeCell ref="G81:H81"/>
    <mergeCell ref="I81:N81"/>
    <mergeCell ref="B94:N94"/>
    <mergeCell ref="B82:F82"/>
    <mergeCell ref="G82:H82"/>
    <mergeCell ref="I82:N82"/>
    <mergeCell ref="B85:F85"/>
    <mergeCell ref="G85:H85"/>
    <mergeCell ref="I85:N85"/>
    <mergeCell ref="B88:F88"/>
    <mergeCell ref="G88:H88"/>
    <mergeCell ref="I88:N88"/>
    <mergeCell ref="B87:F87"/>
    <mergeCell ref="B90:F90"/>
    <mergeCell ref="G87:H87"/>
    <mergeCell ref="G90:H90"/>
    <mergeCell ref="I87:N87"/>
    <mergeCell ref="I90:N90"/>
    <mergeCell ref="B60:N60"/>
    <mergeCell ref="B66:N66"/>
    <mergeCell ref="B70:N70"/>
    <mergeCell ref="B67:F67"/>
    <mergeCell ref="G67:H67"/>
    <mergeCell ref="I67:N67"/>
    <mergeCell ref="B74:N74"/>
    <mergeCell ref="B77:F77"/>
    <mergeCell ref="B76:F76"/>
    <mergeCell ref="G76:H76"/>
    <mergeCell ref="I76:N76"/>
    <mergeCell ref="G77:H77"/>
    <mergeCell ref="I77:N77"/>
    <mergeCell ref="G72:H72"/>
    <mergeCell ref="I63:N63"/>
    <mergeCell ref="I64:N64"/>
    <mergeCell ref="B71:F71"/>
    <mergeCell ref="G71:H71"/>
    <mergeCell ref="I71:N71"/>
    <mergeCell ref="B75:N75"/>
    <mergeCell ref="I72:N72"/>
    <mergeCell ref="B111:F111"/>
    <mergeCell ref="B96:F96"/>
    <mergeCell ref="B122:N122"/>
    <mergeCell ref="G96:H96"/>
    <mergeCell ref="I96:N96"/>
    <mergeCell ref="B86:F86"/>
    <mergeCell ref="B89:F89"/>
    <mergeCell ref="B84:F84"/>
    <mergeCell ref="G84:H84"/>
    <mergeCell ref="G102:H102"/>
    <mergeCell ref="B53:H53"/>
    <mergeCell ref="I68:N68"/>
    <mergeCell ref="B48:E48"/>
    <mergeCell ref="B61:F61"/>
    <mergeCell ref="B68:F68"/>
    <mergeCell ref="I61:N61"/>
    <mergeCell ref="I24:N24"/>
    <mergeCell ref="B181:H181"/>
    <mergeCell ref="I181:N181"/>
    <mergeCell ref="B57:H57"/>
    <mergeCell ref="I57:N57"/>
    <mergeCell ref="B103:F103"/>
    <mergeCell ref="G103:H103"/>
    <mergeCell ref="I103:N103"/>
    <mergeCell ref="I84:N84"/>
    <mergeCell ref="B133:F133"/>
    <mergeCell ref="G133:H133"/>
    <mergeCell ref="I133:N133"/>
    <mergeCell ref="B139:F139"/>
    <mergeCell ref="G139:H139"/>
    <mergeCell ref="I139:N139"/>
    <mergeCell ref="B109:F109"/>
    <mergeCell ref="G109:H109"/>
    <mergeCell ref="I109:N109"/>
    <mergeCell ref="B43:E43"/>
    <mergeCell ref="I38:N38"/>
    <mergeCell ref="I39:N39"/>
    <mergeCell ref="F28:G28"/>
    <mergeCell ref="B28:E28"/>
    <mergeCell ref="G111:H111"/>
    <mergeCell ref="I111:N111"/>
    <mergeCell ref="E1:J1"/>
    <mergeCell ref="E5:J5"/>
    <mergeCell ref="B7:N7"/>
    <mergeCell ref="B11:N11"/>
    <mergeCell ref="D3:K3"/>
    <mergeCell ref="B12:N12"/>
    <mergeCell ref="F16:G16"/>
    <mergeCell ref="B72:F72"/>
    <mergeCell ref="B64:F64"/>
    <mergeCell ref="B63:F63"/>
    <mergeCell ref="B62:F62"/>
    <mergeCell ref="B32:E32"/>
    <mergeCell ref="F32:G32"/>
    <mergeCell ref="B26:N26"/>
    <mergeCell ref="B22:H22"/>
    <mergeCell ref="B23:H23"/>
    <mergeCell ref="B24:H24"/>
    <mergeCell ref="F13:G13"/>
    <mergeCell ref="B13:E13"/>
    <mergeCell ref="B14:E14"/>
    <mergeCell ref="F14:G14"/>
    <mergeCell ref="B15:E15"/>
    <mergeCell ref="F15:G15"/>
    <mergeCell ref="B16:E16"/>
    <mergeCell ref="B17:E17"/>
    <mergeCell ref="B27:E27"/>
    <mergeCell ref="F27:G27"/>
    <mergeCell ref="B19:E19"/>
    <mergeCell ref="F19:G19"/>
    <mergeCell ref="B21:H21"/>
    <mergeCell ref="B25:H25"/>
    <mergeCell ref="B18:E18"/>
    <mergeCell ref="F18:G18"/>
    <mergeCell ref="B20:E20"/>
    <mergeCell ref="F20:G20"/>
    <mergeCell ref="B29:E29"/>
    <mergeCell ref="B30:E30"/>
    <mergeCell ref="B31:E31"/>
    <mergeCell ref="B33:E33"/>
    <mergeCell ref="F33:G33"/>
    <mergeCell ref="B35:H35"/>
    <mergeCell ref="B36:H36"/>
    <mergeCell ref="B37:H37"/>
    <mergeCell ref="F30:G30"/>
    <mergeCell ref="F31:G31"/>
    <mergeCell ref="F29:G29"/>
    <mergeCell ref="B34:E34"/>
    <mergeCell ref="F34:G34"/>
    <mergeCell ref="G61:H61"/>
    <mergeCell ref="B59:N59"/>
    <mergeCell ref="L48:M48"/>
    <mergeCell ref="B54:H54"/>
    <mergeCell ref="B55:H55"/>
    <mergeCell ref="B38:H38"/>
    <mergeCell ref="B39:H39"/>
    <mergeCell ref="B52:H52"/>
    <mergeCell ref="B40:N40"/>
    <mergeCell ref="B49:H49"/>
    <mergeCell ref="B50:H50"/>
    <mergeCell ref="B51:H51"/>
    <mergeCell ref="B44:E44"/>
    <mergeCell ref="L43:M43"/>
    <mergeCell ref="L44:M44"/>
    <mergeCell ref="B45:E45"/>
    <mergeCell ref="I56:N56"/>
    <mergeCell ref="B46:E46"/>
    <mergeCell ref="L45:M45"/>
    <mergeCell ref="L46:M46"/>
    <mergeCell ref="B47:E47"/>
    <mergeCell ref="L47:M47"/>
    <mergeCell ref="F41:N41"/>
    <mergeCell ref="B41:E42"/>
    <mergeCell ref="G62:H62"/>
    <mergeCell ref="G63:H63"/>
    <mergeCell ref="G64:H64"/>
    <mergeCell ref="G68:H68"/>
    <mergeCell ref="I62:N62"/>
    <mergeCell ref="L42:M42"/>
    <mergeCell ref="B93:N93"/>
    <mergeCell ref="B95:F95"/>
    <mergeCell ref="G95:H95"/>
    <mergeCell ref="I95:N95"/>
    <mergeCell ref="G78:H78"/>
    <mergeCell ref="G91:H91"/>
    <mergeCell ref="B91:F91"/>
    <mergeCell ref="I91:N91"/>
    <mergeCell ref="B78:F78"/>
    <mergeCell ref="I78:N78"/>
    <mergeCell ref="I83:N83"/>
    <mergeCell ref="I86:N86"/>
    <mergeCell ref="I89:N89"/>
    <mergeCell ref="G83:H83"/>
    <mergeCell ref="G86:H86"/>
    <mergeCell ref="G89:H89"/>
    <mergeCell ref="B83:F83"/>
    <mergeCell ref="B56:H56"/>
    <mergeCell ref="I102:N102"/>
    <mergeCell ref="B102:F102"/>
    <mergeCell ref="B108:F108"/>
    <mergeCell ref="G108:H108"/>
    <mergeCell ref="I108:N108"/>
    <mergeCell ref="B97:F97"/>
    <mergeCell ref="G97:H97"/>
    <mergeCell ref="I97:N97"/>
    <mergeCell ref="B98:F98"/>
    <mergeCell ref="G98:H98"/>
    <mergeCell ref="I98:N98"/>
    <mergeCell ref="B100:N100"/>
    <mergeCell ref="B101:F101"/>
    <mergeCell ref="G101:H101"/>
    <mergeCell ref="I101:N101"/>
    <mergeCell ref="B106:N106"/>
    <mergeCell ref="B107:F107"/>
    <mergeCell ref="G107:H107"/>
    <mergeCell ref="I107:N107"/>
    <mergeCell ref="B104:F104"/>
    <mergeCell ref="G104:H104"/>
    <mergeCell ref="I104:N104"/>
    <mergeCell ref="B127:F127"/>
    <mergeCell ref="G127:H127"/>
    <mergeCell ref="I127:N127"/>
    <mergeCell ref="B132:F132"/>
    <mergeCell ref="G132:H132"/>
    <mergeCell ref="I132:N132"/>
    <mergeCell ref="B110:F110"/>
    <mergeCell ref="G110:H110"/>
    <mergeCell ref="I110:N110"/>
    <mergeCell ref="B124:N124"/>
    <mergeCell ref="B126:F126"/>
    <mergeCell ref="G126:H126"/>
    <mergeCell ref="I126:N126"/>
    <mergeCell ref="B131:F131"/>
    <mergeCell ref="G131:H131"/>
    <mergeCell ref="I131:N131"/>
    <mergeCell ref="I114:N114"/>
    <mergeCell ref="I115:N115"/>
    <mergeCell ref="I116:N116"/>
    <mergeCell ref="I117:N117"/>
    <mergeCell ref="I118:N118"/>
    <mergeCell ref="I119:N119"/>
    <mergeCell ref="B125:N125"/>
    <mergeCell ref="B113:N113"/>
    <mergeCell ref="I138:N138"/>
    <mergeCell ref="G140:H140"/>
    <mergeCell ref="B140:F140"/>
    <mergeCell ref="I140:N140"/>
    <mergeCell ref="B144:F144"/>
    <mergeCell ref="G144:H144"/>
    <mergeCell ref="I144:N144"/>
    <mergeCell ref="B260:N260"/>
    <mergeCell ref="B261:N264"/>
    <mergeCell ref="B201:N201"/>
    <mergeCell ref="B203:F203"/>
    <mergeCell ref="G203:H203"/>
    <mergeCell ref="I203:N203"/>
    <mergeCell ref="B205:F205"/>
    <mergeCell ref="G206:H206"/>
    <mergeCell ref="I205:N205"/>
    <mergeCell ref="B206:F206"/>
    <mergeCell ref="I206:N206"/>
    <mergeCell ref="B207:F207"/>
    <mergeCell ref="G207:H207"/>
    <mergeCell ref="I207:N207"/>
    <mergeCell ref="G211:H211"/>
    <mergeCell ref="G248:H248"/>
    <mergeCell ref="I248:N248"/>
    <mergeCell ref="I211:N211"/>
    <mergeCell ref="G212:H212"/>
    <mergeCell ref="I212:N212"/>
    <mergeCell ref="G213:H213"/>
    <mergeCell ref="I213:N213"/>
    <mergeCell ref="G220:H220"/>
    <mergeCell ref="I220:N220"/>
    <mergeCell ref="B8:D8"/>
    <mergeCell ref="E8:N8"/>
    <mergeCell ref="B9:D9"/>
    <mergeCell ref="E9:H9"/>
    <mergeCell ref="I9:K9"/>
    <mergeCell ref="L9:N9"/>
    <mergeCell ref="B198:F198"/>
    <mergeCell ref="B199:F199"/>
    <mergeCell ref="G198:H198"/>
    <mergeCell ref="I198:N198"/>
    <mergeCell ref="G199:H199"/>
    <mergeCell ref="I199:N199"/>
    <mergeCell ref="B191:N191"/>
    <mergeCell ref="B193:F193"/>
    <mergeCell ref="G193:H193"/>
    <mergeCell ref="I193:N193"/>
    <mergeCell ref="B194:F194"/>
    <mergeCell ref="G194:H194"/>
    <mergeCell ref="I194:N194"/>
    <mergeCell ref="B187:N187"/>
    <mergeCell ref="B188:N188"/>
    <mergeCell ref="B189:N189"/>
    <mergeCell ref="B149:N149"/>
    <mergeCell ref="B150:E150"/>
    <mergeCell ref="B211:F211"/>
    <mergeCell ref="B212:F212"/>
    <mergeCell ref="B151:C151"/>
    <mergeCell ref="D151:E151"/>
    <mergeCell ref="F150:G151"/>
    <mergeCell ref="H150:I151"/>
    <mergeCell ref="J150:K151"/>
    <mergeCell ref="L150:N151"/>
    <mergeCell ref="B152:C152"/>
    <mergeCell ref="D152:E152"/>
    <mergeCell ref="F152:G152"/>
    <mergeCell ref="H152:I152"/>
    <mergeCell ref="J152:K152"/>
    <mergeCell ref="L152:N152"/>
    <mergeCell ref="B183:N183"/>
    <mergeCell ref="B153:C153"/>
    <mergeCell ref="D153:E153"/>
    <mergeCell ref="B213:F213"/>
    <mergeCell ref="B214:F214"/>
    <mergeCell ref="B215:F215"/>
    <mergeCell ref="B216:F216"/>
    <mergeCell ref="B217:F217"/>
    <mergeCell ref="B218:F218"/>
    <mergeCell ref="B219:F219"/>
    <mergeCell ref="B220:F220"/>
    <mergeCell ref="G217:H217"/>
    <mergeCell ref="I217:N217"/>
    <mergeCell ref="G218:H218"/>
    <mergeCell ref="I218:N218"/>
    <mergeCell ref="G219:H219"/>
    <mergeCell ref="I219:N219"/>
    <mergeCell ref="G214:H214"/>
    <mergeCell ref="I214:N214"/>
    <mergeCell ref="G215:H215"/>
    <mergeCell ref="I215:N215"/>
    <mergeCell ref="G216:H216"/>
    <mergeCell ref="I216:N216"/>
    <mergeCell ref="I234:N234"/>
    <mergeCell ref="B239:F239"/>
    <mergeCell ref="G239:H239"/>
    <mergeCell ref="I239:N239"/>
    <mergeCell ref="G236:H236"/>
    <mergeCell ref="I236:N236"/>
    <mergeCell ref="B236:F236"/>
    <mergeCell ref="B232:N232"/>
    <mergeCell ref="B233:N233"/>
    <mergeCell ref="B235:F235"/>
    <mergeCell ref="G235:H235"/>
    <mergeCell ref="I235:N235"/>
    <mergeCell ref="B237:N237"/>
    <mergeCell ref="B258:F258"/>
    <mergeCell ref="G258:H258"/>
    <mergeCell ref="I258:N258"/>
    <mergeCell ref="B145:F145"/>
    <mergeCell ref="G145:H145"/>
    <mergeCell ref="I145:N145"/>
    <mergeCell ref="G257:H257"/>
    <mergeCell ref="I257:N257"/>
    <mergeCell ref="B257:F257"/>
    <mergeCell ref="B253:N253"/>
    <mergeCell ref="B255:F255"/>
    <mergeCell ref="G255:H255"/>
    <mergeCell ref="I255:N255"/>
    <mergeCell ref="G256:H256"/>
    <mergeCell ref="I256:N256"/>
    <mergeCell ref="B256:F256"/>
    <mergeCell ref="G251:H251"/>
    <mergeCell ref="I251:N251"/>
    <mergeCell ref="B251:F251"/>
    <mergeCell ref="B247:F247"/>
    <mergeCell ref="I247:N247"/>
    <mergeCell ref="B184:N184"/>
    <mergeCell ref="B185:N185"/>
    <mergeCell ref="B186:N186"/>
    <mergeCell ref="F153:G153"/>
    <mergeCell ref="H153:I153"/>
    <mergeCell ref="J153:K153"/>
    <mergeCell ref="L153:N153"/>
    <mergeCell ref="B154:C154"/>
    <mergeCell ref="D154:E154"/>
    <mergeCell ref="F154:G154"/>
    <mergeCell ref="H154:I154"/>
    <mergeCell ref="J154:K154"/>
    <mergeCell ref="L154:N154"/>
    <mergeCell ref="B155:C155"/>
    <mergeCell ref="D155:E155"/>
    <mergeCell ref="F155:G155"/>
    <mergeCell ref="H155:I155"/>
    <mergeCell ref="J155:K155"/>
    <mergeCell ref="L155:N155"/>
    <mergeCell ref="B156:C156"/>
    <mergeCell ref="D156:E156"/>
    <mergeCell ref="F156:G156"/>
    <mergeCell ref="H156:I156"/>
    <mergeCell ref="J156:K156"/>
    <mergeCell ref="L156:N156"/>
    <mergeCell ref="B157:C157"/>
    <mergeCell ref="D157:E157"/>
    <mergeCell ref="F157:G157"/>
    <mergeCell ref="H157:I157"/>
    <mergeCell ref="J157:K157"/>
    <mergeCell ref="L157:N157"/>
    <mergeCell ref="B158:C158"/>
    <mergeCell ref="D158:E158"/>
    <mergeCell ref="F158:G158"/>
    <mergeCell ref="H158:I158"/>
    <mergeCell ref="J158:K158"/>
    <mergeCell ref="L158:N158"/>
    <mergeCell ref="B159:C159"/>
    <mergeCell ref="D159:E159"/>
    <mergeCell ref="F159:G159"/>
    <mergeCell ref="H159:I159"/>
    <mergeCell ref="J159:K159"/>
    <mergeCell ref="L159:N159"/>
    <mergeCell ref="B160:C160"/>
    <mergeCell ref="D160:E160"/>
    <mergeCell ref="F160:G160"/>
    <mergeCell ref="H160:I160"/>
    <mergeCell ref="J160:K160"/>
    <mergeCell ref="L160:N160"/>
    <mergeCell ref="L163:N163"/>
    <mergeCell ref="B164:K164"/>
    <mergeCell ref="L164:N164"/>
    <mergeCell ref="B165:N167"/>
    <mergeCell ref="B161:C161"/>
    <mergeCell ref="D161:E161"/>
    <mergeCell ref="F161:G161"/>
    <mergeCell ref="H161:I161"/>
    <mergeCell ref="J161:K161"/>
    <mergeCell ref="L161:N161"/>
    <mergeCell ref="B162:C162"/>
    <mergeCell ref="D162:E162"/>
    <mergeCell ref="F162:G162"/>
    <mergeCell ref="H162:I162"/>
    <mergeCell ref="J162:K162"/>
    <mergeCell ref="L162:N162"/>
    <mergeCell ref="B163:C163"/>
    <mergeCell ref="D163:E163"/>
    <mergeCell ref="F163:G163"/>
    <mergeCell ref="H163:I163"/>
    <mergeCell ref="J163:K163"/>
    <mergeCell ref="G249:H249"/>
    <mergeCell ref="B250:F250"/>
    <mergeCell ref="G250:H250"/>
    <mergeCell ref="I250:N250"/>
    <mergeCell ref="B249:F249"/>
    <mergeCell ref="G247:H247"/>
    <mergeCell ref="I249:N249"/>
    <mergeCell ref="B241:F241"/>
    <mergeCell ref="G241:H241"/>
    <mergeCell ref="I241:N241"/>
    <mergeCell ref="B244:N244"/>
    <mergeCell ref="B246:F246"/>
    <mergeCell ref="G246:H246"/>
    <mergeCell ref="I246:N246"/>
    <mergeCell ref="B245:N245"/>
    <mergeCell ref="B248:F248"/>
    <mergeCell ref="B204:F204"/>
    <mergeCell ref="G204:H204"/>
    <mergeCell ref="I204:N204"/>
    <mergeCell ref="G205:H205"/>
    <mergeCell ref="B242:F242"/>
    <mergeCell ref="G242:H242"/>
    <mergeCell ref="I242:N242"/>
    <mergeCell ref="B238:N238"/>
    <mergeCell ref="B234:F234"/>
    <mergeCell ref="G234:H234"/>
    <mergeCell ref="B230:F230"/>
    <mergeCell ref="G230:H230"/>
    <mergeCell ref="B221:F221"/>
    <mergeCell ref="B222:F222"/>
    <mergeCell ref="B223:F223"/>
    <mergeCell ref="B224:F224"/>
    <mergeCell ref="B225:F225"/>
    <mergeCell ref="B226:F226"/>
    <mergeCell ref="B227:F227"/>
    <mergeCell ref="B228:F228"/>
    <mergeCell ref="B229:F229"/>
    <mergeCell ref="G221:H221"/>
    <mergeCell ref="G222:H222"/>
    <mergeCell ref="G223:H223"/>
    <mergeCell ref="G224:H224"/>
    <mergeCell ref="G225:H225"/>
    <mergeCell ref="G226:H226"/>
    <mergeCell ref="G227:H227"/>
    <mergeCell ref="G228:H228"/>
    <mergeCell ref="G229:H229"/>
    <mergeCell ref="I230:N230"/>
    <mergeCell ref="I221:N221"/>
    <mergeCell ref="I222:N222"/>
    <mergeCell ref="I223:N223"/>
    <mergeCell ref="I224:N224"/>
    <mergeCell ref="I225:N225"/>
    <mergeCell ref="I226:N226"/>
    <mergeCell ref="I227:N227"/>
    <mergeCell ref="I228:N228"/>
    <mergeCell ref="I229:N229"/>
  </mergeCells>
  <phoneticPr fontId="20" type="noConversion"/>
  <conditionalFormatting sqref="J152:K163">
    <cfRule type="containsBlanks" dxfId="0" priority="1">
      <formula>LEN(TRIM(J152))=0</formula>
    </cfRule>
  </conditionalFormatting>
  <dataValidations disablePrompts="1" count="1">
    <dataValidation type="decimal" allowBlank="1" showInputMessage="1" showErrorMessage="1" error="Ingrese solo números" sqref="J152:K163" xr:uid="{4AFA5EDD-5F23-4CB7-BD0B-03DDF7420C7A}">
      <formula1>0</formula1>
      <formula2>10000000</formula2>
    </dataValidation>
  </dataValidations>
  <pageMargins left="0.25" right="0.25" top="0.75" bottom="0.75" header="0.3" footer="0.3"/>
  <pageSetup paperSize="9" scale="85" fitToHeight="0" orientation="portrait" r:id="rId1"/>
  <ignoredErrors>
    <ignoredError sqref="I248 I84" formula="1"/>
  </ignoredError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706BFE-3F53-475F-BBC2-C523C48FF15B}">
  <sheetPr codeName="Sheet15"/>
  <dimension ref="A1:N10"/>
  <sheetViews>
    <sheetView workbookViewId="0">
      <selection activeCell="H21" sqref="H21"/>
    </sheetView>
  </sheetViews>
  <sheetFormatPr baseColWidth="10" defaultColWidth="8.88671875" defaultRowHeight="14.4" x14ac:dyDescent="0.3"/>
  <sheetData>
    <row r="1" spans="1:14" ht="17.399999999999999" x14ac:dyDescent="0.3">
      <c r="A1" s="14"/>
      <c r="B1" s="15"/>
      <c r="C1" s="15"/>
      <c r="D1" s="551" t="s">
        <v>102</v>
      </c>
      <c r="E1" s="551"/>
      <c r="F1" s="551"/>
      <c r="G1" s="551"/>
      <c r="H1" s="551"/>
      <c r="I1" s="551"/>
      <c r="J1" s="16"/>
      <c r="K1" s="16"/>
      <c r="L1" s="16"/>
      <c r="M1" s="17"/>
      <c r="N1" s="18"/>
    </row>
    <row r="2" spans="1:14" x14ac:dyDescent="0.3">
      <c r="A2" s="19"/>
      <c r="B2" s="20"/>
      <c r="C2" s="20"/>
      <c r="D2" s="20"/>
      <c r="E2" s="20"/>
      <c r="F2" s="20"/>
      <c r="G2" s="20"/>
      <c r="H2" s="20"/>
      <c r="I2" s="20"/>
      <c r="J2" s="20"/>
      <c r="K2" s="20"/>
      <c r="L2" s="20"/>
      <c r="M2" s="21"/>
      <c r="N2" s="18"/>
    </row>
    <row r="3" spans="1:14" ht="15.6" x14ac:dyDescent="0.3">
      <c r="A3" s="19"/>
      <c r="B3" s="20"/>
      <c r="C3" s="20"/>
      <c r="D3" s="216" t="s">
        <v>105</v>
      </c>
      <c r="E3" s="216"/>
      <c r="F3" s="216"/>
      <c r="G3" s="216"/>
      <c r="H3" s="216"/>
      <c r="I3" s="216"/>
      <c r="J3" s="22"/>
      <c r="K3" s="22"/>
      <c r="L3" s="22"/>
      <c r="M3" s="23"/>
      <c r="N3" s="18"/>
    </row>
    <row r="4" spans="1:14" x14ac:dyDescent="0.3">
      <c r="A4" s="19"/>
      <c r="B4" s="20"/>
      <c r="C4" s="20"/>
      <c r="D4" s="20"/>
      <c r="E4" s="20"/>
      <c r="F4" s="20"/>
      <c r="G4" s="24"/>
      <c r="H4" s="25"/>
      <c r="I4" s="25"/>
      <c r="J4" s="25"/>
      <c r="K4" s="25"/>
      <c r="L4" s="25"/>
      <c r="M4" s="26"/>
      <c r="N4" s="18"/>
    </row>
    <row r="5" spans="1:14" ht="16.2" thickBot="1" x14ac:dyDescent="0.35">
      <c r="A5" s="27"/>
      <c r="B5" s="28"/>
      <c r="C5" s="28"/>
      <c r="D5" s="552" t="s">
        <v>103</v>
      </c>
      <c r="E5" s="552"/>
      <c r="F5" s="552"/>
      <c r="G5" s="552"/>
      <c r="H5" s="552"/>
      <c r="I5" s="552"/>
      <c r="J5" s="29"/>
      <c r="K5" s="29"/>
      <c r="L5" s="29"/>
      <c r="M5" s="30"/>
      <c r="N5" s="18"/>
    </row>
    <row r="6" spans="1:14" ht="15" thickBot="1" x14ac:dyDescent="0.35">
      <c r="A6" s="31"/>
      <c r="B6" s="31"/>
      <c r="C6" s="31"/>
      <c r="D6" s="31"/>
      <c r="E6" s="31"/>
      <c r="F6" s="32"/>
      <c r="G6" s="32"/>
      <c r="H6" s="32"/>
      <c r="I6" s="32"/>
      <c r="J6" s="32"/>
      <c r="K6" s="32"/>
      <c r="L6" s="32"/>
      <c r="M6" s="32"/>
      <c r="N6" s="18"/>
    </row>
    <row r="7" spans="1:14" ht="21.6" thickBot="1" x14ac:dyDescent="0.35">
      <c r="A7" s="573" t="s">
        <v>104</v>
      </c>
      <c r="B7" s="574"/>
      <c r="C7" s="574"/>
      <c r="D7" s="574"/>
      <c r="E7" s="574"/>
      <c r="F7" s="574"/>
      <c r="G7" s="574"/>
      <c r="H7" s="574"/>
      <c r="I7" s="574"/>
      <c r="J7" s="574"/>
      <c r="K7" s="574"/>
      <c r="L7" s="574"/>
      <c r="M7" s="575"/>
      <c r="N7" s="18"/>
    </row>
    <row r="9" spans="1:14" x14ac:dyDescent="0.3">
      <c r="A9" t="s">
        <v>106</v>
      </c>
      <c r="J9" t="s">
        <v>107</v>
      </c>
    </row>
    <row r="10" spans="1:14" x14ac:dyDescent="0.3">
      <c r="A10">
        <f>'1. Gobernanza'!C7</f>
        <v>0</v>
      </c>
    </row>
  </sheetData>
  <mergeCells count="4">
    <mergeCell ref="D1:I1"/>
    <mergeCell ref="D3:I3"/>
    <mergeCell ref="D5:I5"/>
    <mergeCell ref="A7:M7"/>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13</vt:i4>
      </vt:variant>
    </vt:vector>
  </HeadingPairs>
  <TitlesOfParts>
    <vt:vector size="13" baseType="lpstr">
      <vt:lpstr>Portada</vt:lpstr>
      <vt:lpstr>Ficha general</vt:lpstr>
      <vt:lpstr>1. Gobernanza</vt:lpstr>
      <vt:lpstr>2. Agua</vt:lpstr>
      <vt:lpstr>3. Energía</vt:lpstr>
      <vt:lpstr>4. GEI</vt:lpstr>
      <vt:lpstr>5. Prod farmaceut. y peligrosos</vt:lpstr>
      <vt:lpstr>6. Residuos</vt:lpstr>
      <vt:lpstr>7. Ropa hospitalaria, alimentos</vt:lpstr>
      <vt:lpstr>8. Transporte</vt:lpstr>
      <vt:lpstr>9. Flora y fauna</vt:lpstr>
      <vt:lpstr>Resultados</vt:lpstr>
      <vt:lpstr>Informe resultados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Gisell Alban</dc:creator>
  <cp:lastModifiedBy>ed</cp:lastModifiedBy>
  <cp:lastPrinted>2024-10-03T21:56:57Z</cp:lastPrinted>
  <dcterms:created xsi:type="dcterms:W3CDTF">2015-06-05T18:17:20Z</dcterms:created>
  <dcterms:modified xsi:type="dcterms:W3CDTF">2024-10-23T22:10:16Z</dcterms:modified>
</cp:coreProperties>
</file>