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ml.chartshapes+xml"/>
  <Override PartName="/xl/drawings/drawing4.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ml.chartshap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codeName="ThisWorkbook"/>
  <mc:AlternateContent xmlns:mc="http://schemas.openxmlformats.org/markup-compatibility/2006">
    <mc:Choice Requires="x15">
      <x15ac:absPath xmlns:x15ac="http://schemas.microsoft.com/office/spreadsheetml/2010/11/ac" url="C:\Users\rodrigulib\Desktop\"/>
    </mc:Choice>
  </mc:AlternateContent>
  <xr:revisionPtr revIDLastSave="0" documentId="13_ncr:1_{993EC74F-05BA-4F8E-A956-7216507AD54B}" xr6:coauthVersionLast="47" xr6:coauthVersionMax="47" xr10:uidLastSave="{00000000-0000-0000-0000-000000000000}"/>
  <bookViews>
    <workbookView xWindow="-28910" yWindow="-6830" windowWidth="29020" windowHeight="15700" xr2:uid="{00000000-000D-0000-FFFF-FFFF00000000}"/>
  </bookViews>
  <sheets>
    <sheet name="INSTRUCCIONES" sheetId="5" r:id="rId1"/>
    <sheet name="1. ÍNDICE DE MADUREZ" sheetId="8" r:id="rId2"/>
    <sheet name="2. ESCALA DE FACTIBILIDAD" sheetId="13" r:id="rId3"/>
    <sheet name="3. ESCALA DE ACEPTABILIDAD" sheetId="14" r:id="rId4"/>
    <sheet name="4. ÍNDICE DE DESEMPEÑO" sheetId="11" r:id="rId5"/>
    <sheet name="5. CONTROL EXPEDIENTES CLINICOS" sheetId="15" r:id="rId6"/>
    <sheet name="calculos" sheetId="9" state="hidden" r:id="rId7"/>
  </sheets>
  <definedNames>
    <definedName name="_Hlk174442753" localSheetId="4">'4. ÍNDICE DE DESEMPEÑO'!$B$23</definedName>
    <definedName name="ABRIL">#REF!</definedName>
    <definedName name="AGOSTO">#REF!</definedName>
    <definedName name="DICIEMBRE">#REF!</definedName>
    <definedName name="ENERO">#REF!</definedName>
    <definedName name="FEBRERO">#REF!</definedName>
    <definedName name="JULIO">#REF!</definedName>
    <definedName name="JUNIO">#REF!</definedName>
    <definedName name="MARZO">#REF!</definedName>
    <definedName name="MAYO">#REF!</definedName>
    <definedName name="Mes_Elegido">#REF!</definedName>
    <definedName name="Monto_a_cobrar">#REF!</definedName>
    <definedName name="Monto_Facturado">#REF!</definedName>
    <definedName name="Monto_vencido">#REF!</definedName>
    <definedName name="NOVIEMBRE">#REF!</definedName>
    <definedName name="OCTUBRE">#REF!</definedName>
    <definedName name="Porcentaje">#REF!</definedName>
    <definedName name="Promedio_dias">#REF!</definedName>
    <definedName name="SEPTIEMBRE">#REF!</definedName>
    <definedName name="Vencido">#REF!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4" i="15" l="1"/>
  <c r="J5" i="15"/>
  <c r="J6" i="15"/>
  <c r="J7" i="15"/>
  <c r="J8" i="15"/>
  <c r="J9" i="15"/>
  <c r="J10" i="15"/>
  <c r="J11" i="15"/>
  <c r="J12" i="15"/>
  <c r="J13" i="15"/>
  <c r="J14" i="15"/>
  <c r="J15" i="15"/>
  <c r="J16" i="15"/>
  <c r="J17" i="15"/>
  <c r="J18" i="15"/>
  <c r="J19" i="15"/>
  <c r="J20" i="15"/>
  <c r="J21" i="15"/>
  <c r="J22" i="15"/>
  <c r="J23" i="15"/>
  <c r="J24" i="15"/>
  <c r="J25" i="15"/>
  <c r="J26" i="15"/>
  <c r="J27" i="15"/>
  <c r="J28" i="15"/>
  <c r="J29" i="15"/>
  <c r="J30" i="15"/>
  <c r="J31" i="15"/>
  <c r="J32" i="15"/>
  <c r="J33" i="15"/>
  <c r="J34" i="15"/>
  <c r="J35" i="15"/>
  <c r="J36" i="15"/>
  <c r="J37" i="15"/>
  <c r="J38" i="15"/>
  <c r="J39" i="15"/>
  <c r="J40" i="15"/>
  <c r="J41" i="15"/>
  <c r="J42" i="15"/>
  <c r="J43" i="15"/>
  <c r="J44" i="15"/>
  <c r="J45" i="15"/>
  <c r="J46" i="15"/>
  <c r="J47" i="15"/>
  <c r="J48" i="15"/>
  <c r="J49" i="15"/>
  <c r="J50" i="15"/>
  <c r="J51" i="15"/>
  <c r="J52" i="15"/>
  <c r="J53" i="15"/>
  <c r="J54" i="15"/>
  <c r="J55" i="15"/>
  <c r="J56" i="15"/>
  <c r="J57" i="15"/>
  <c r="J58" i="15"/>
  <c r="J59" i="15"/>
  <c r="J60" i="15"/>
  <c r="J61" i="15"/>
  <c r="J62" i="15"/>
  <c r="J63" i="15"/>
  <c r="J64" i="15"/>
  <c r="J65" i="15"/>
  <c r="J66" i="15"/>
  <c r="J67" i="15"/>
  <c r="J68" i="15"/>
  <c r="J69" i="15"/>
  <c r="J70" i="15"/>
  <c r="J71" i="15"/>
  <c r="J72" i="15"/>
  <c r="J73" i="15"/>
  <c r="J74" i="15"/>
  <c r="J75" i="15"/>
  <c r="J76" i="15"/>
  <c r="J77" i="15"/>
  <c r="J78" i="15"/>
  <c r="J79" i="15"/>
  <c r="J80" i="15"/>
  <c r="J81" i="15"/>
  <c r="J82" i="15"/>
  <c r="J83" i="15"/>
  <c r="J84" i="15"/>
  <c r="J85" i="15"/>
  <c r="J86" i="15"/>
  <c r="J87" i="15"/>
  <c r="J88" i="15"/>
  <c r="J89" i="15"/>
  <c r="J90" i="15"/>
  <c r="J91" i="15"/>
  <c r="J92" i="15"/>
  <c r="J93" i="15"/>
  <c r="J94" i="15"/>
  <c r="J95" i="15"/>
  <c r="J96" i="15"/>
  <c r="J97" i="15"/>
  <c r="J98" i="15"/>
  <c r="J99" i="15"/>
  <c r="J100" i="15"/>
  <c r="J101" i="15"/>
  <c r="J102" i="15"/>
  <c r="J103" i="15"/>
  <c r="J104" i="15"/>
  <c r="J105" i="15"/>
  <c r="J106" i="15"/>
  <c r="J107" i="15"/>
  <c r="J108" i="15"/>
  <c r="J109" i="15"/>
  <c r="J110" i="15"/>
  <c r="J111" i="15"/>
  <c r="J112" i="15"/>
  <c r="J113" i="15"/>
  <c r="J114" i="15"/>
  <c r="J115" i="15"/>
  <c r="J116" i="15"/>
  <c r="J117" i="15"/>
  <c r="J118" i="15"/>
  <c r="J119" i="15"/>
  <c r="J120" i="15"/>
  <c r="J121" i="15"/>
  <c r="J122" i="15"/>
  <c r="J123" i="15"/>
  <c r="J124" i="15"/>
  <c r="J125" i="15"/>
  <c r="J126" i="15"/>
  <c r="J127" i="15"/>
  <c r="J128" i="15"/>
  <c r="J129" i="15"/>
  <c r="J130" i="15"/>
  <c r="J131" i="15"/>
  <c r="J132" i="15"/>
  <c r="J133" i="15"/>
  <c r="J134" i="15"/>
  <c r="J135" i="15"/>
  <c r="J136" i="15"/>
  <c r="J137" i="15"/>
  <c r="J138" i="15"/>
  <c r="J139" i="15"/>
  <c r="J140" i="15"/>
  <c r="J141" i="15"/>
  <c r="J142" i="15"/>
  <c r="J143" i="15"/>
  <c r="J144" i="15"/>
  <c r="J145" i="15"/>
  <c r="J146" i="15"/>
  <c r="J147" i="15"/>
  <c r="J148" i="15"/>
  <c r="J149" i="15"/>
  <c r="J150" i="15"/>
  <c r="J151" i="15"/>
  <c r="J152" i="15"/>
  <c r="J153" i="15"/>
  <c r="J154" i="15"/>
  <c r="J155" i="15"/>
  <c r="J156" i="15"/>
  <c r="J157" i="15"/>
  <c r="J158" i="15"/>
  <c r="J159" i="15"/>
  <c r="J160" i="15"/>
  <c r="J161" i="15"/>
  <c r="J162" i="15"/>
  <c r="J163" i="15"/>
  <c r="J164" i="15"/>
  <c r="J165" i="15"/>
  <c r="J166" i="15"/>
  <c r="J167" i="15"/>
  <c r="J168" i="15"/>
  <c r="J169" i="15"/>
  <c r="J170" i="15"/>
  <c r="J171" i="15"/>
  <c r="J172" i="15"/>
  <c r="J173" i="15"/>
  <c r="J174" i="15"/>
  <c r="J175" i="15"/>
  <c r="J176" i="15"/>
  <c r="J177" i="15"/>
  <c r="J178" i="15"/>
  <c r="J179" i="15"/>
  <c r="J180" i="15"/>
  <c r="J181" i="15"/>
  <c r="J182" i="15"/>
  <c r="J183" i="15"/>
  <c r="J184" i="15"/>
  <c r="J185" i="15"/>
  <c r="J186" i="15"/>
  <c r="J187" i="15"/>
  <c r="J188" i="15"/>
  <c r="J189" i="15"/>
  <c r="J190" i="15"/>
  <c r="J191" i="15"/>
  <c r="J192" i="15"/>
  <c r="J193" i="15"/>
  <c r="J194" i="15"/>
  <c r="J195" i="15"/>
  <c r="J196" i="15"/>
  <c r="J197" i="15"/>
  <c r="J198" i="15"/>
  <c r="J199" i="15"/>
  <c r="J200" i="15"/>
  <c r="J201" i="15"/>
  <c r="J202" i="15"/>
  <c r="G14" i="14"/>
  <c r="G13" i="14"/>
  <c r="G12" i="14"/>
  <c r="G11" i="14"/>
  <c r="G10" i="14"/>
  <c r="G9" i="14"/>
  <c r="H14" i="13"/>
  <c r="H13" i="13"/>
  <c r="H12" i="13"/>
  <c r="H11" i="13"/>
  <c r="H10" i="13"/>
  <c r="M6" i="15"/>
  <c r="L6" i="15"/>
  <c r="J3" i="15"/>
  <c r="H6" i="8"/>
  <c r="I6" i="8" s="1"/>
  <c r="M8" i="11"/>
  <c r="D18" i="13" l="1"/>
  <c r="C18" i="14"/>
  <c r="M5" i="15"/>
  <c r="P3" i="15" s="1"/>
  <c r="L5" i="15"/>
  <c r="O3" i="15" s="1"/>
  <c r="H20" i="8"/>
  <c r="I20" i="8" s="1"/>
  <c r="H19" i="8"/>
  <c r="I19" i="8" s="1"/>
  <c r="H18" i="8"/>
  <c r="I18" i="8" s="1"/>
  <c r="H17" i="8"/>
  <c r="I17" i="8" s="1"/>
  <c r="J20" i="8"/>
  <c r="J19" i="8"/>
  <c r="J18" i="8"/>
  <c r="J17" i="8"/>
  <c r="J16" i="8"/>
  <c r="J15" i="8"/>
  <c r="J14" i="8"/>
  <c r="J13" i="8"/>
  <c r="H16" i="8"/>
  <c r="I16" i="8" s="1"/>
  <c r="H15" i="8"/>
  <c r="I15" i="8" s="1"/>
  <c r="H14" i="8"/>
  <c r="I14" i="8" s="1"/>
  <c r="H13" i="8"/>
  <c r="I13" i="8" s="1"/>
  <c r="H10" i="8"/>
  <c r="I10" i="8" s="1"/>
  <c r="H9" i="8"/>
  <c r="I9" i="8" s="1"/>
  <c r="H8" i="8"/>
  <c r="I8" i="8" s="1"/>
  <c r="H7" i="8"/>
  <c r="I7" i="8" s="1"/>
  <c r="M9" i="11" l="1"/>
  <c r="N9" i="11" s="1"/>
  <c r="F2" i="11"/>
  <c r="M7" i="11"/>
  <c r="N7" i="11" s="1"/>
  <c r="J10" i="8"/>
  <c r="J9" i="8"/>
  <c r="J7" i="8"/>
  <c r="J8" i="8"/>
  <c r="J6" i="8"/>
  <c r="N8" i="11"/>
  <c r="J22" i="8"/>
  <c r="I22" i="8" s="1"/>
  <c r="J21" i="8"/>
  <c r="I21" i="8" s="1"/>
  <c r="J12" i="8"/>
  <c r="I12" i="8" s="1"/>
  <c r="J11" i="8"/>
  <c r="I11" i="8" s="1"/>
  <c r="B24" i="9"/>
  <c r="C25" i="9" l="1" a="1"/>
  <c r="C25" i="9" s="1"/>
  <c r="C26" i="9" s="1"/>
  <c r="D33" i="9" s="1"/>
  <c r="B25" i="9"/>
  <c r="G44" i="9" a="1"/>
  <c r="G44" i="9" s="1"/>
  <c r="G45" i="9" s="1"/>
  <c r="H51" i="9" s="1"/>
  <c r="F44" i="9"/>
  <c r="G53" i="9" s="1"/>
  <c r="G51" i="9" l="1"/>
  <c r="C33" i="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<sst xmlns="http://schemas.openxmlformats.org/spreadsheetml/2006/main" count="442" uniqueCount="351">
  <si>
    <t xml:space="preserve">Puntuación </t>
  </si>
  <si>
    <t>Puntaje CAP</t>
  </si>
  <si>
    <t>Barreras de implementación identificadas</t>
  </si>
  <si>
    <t>Diagnóstico</t>
  </si>
  <si>
    <t>≥90%</t>
  </si>
  <si>
    <t>≥80%</t>
  </si>
  <si>
    <t>Tratamiento</t>
  </si>
  <si>
    <t>3. Protocolo de
tratamiento
estandarizado</t>
  </si>
  <si>
    <t>3.a Usar un protocolo de tratamiento estandarizado, con medicamentos y dosis específicos.</t>
  </si>
  <si>
    <t>Implementado</t>
  </si>
  <si>
    <t xml:space="preserve"> </t>
  </si>
  <si>
    <t>4. Intensificación del
tratamiento</t>
  </si>
  <si>
    <t>≥70%</t>
  </si>
  <si>
    <t>Continuidad
de la
atención y
seguimiento</t>
  </si>
  <si>
    <t>5. Continuidad de la
atención y
seguimiento</t>
  </si>
  <si>
    <t>Sistema
de
prestación</t>
  </si>
  <si>
    <t>6. Atención basada
en el trabajo en
equipo y la
reasignación de
tareas</t>
  </si>
  <si>
    <t>6.c Ajuste individualizado de la medicación por un trabajador de salud no médico bajo supervisión y con la guía de un protocolo.</t>
  </si>
  <si>
    <t>7. Frecuencia de la
reposición de la
medicación</t>
  </si>
  <si>
    <t>Renovación de la prescripción cada tres meses</t>
  </si>
  <si>
    <t>Renovación de la prescripción para 2 meses</t>
  </si>
  <si>
    <t>Sistema de
evaluación
del
desempeño</t>
  </si>
  <si>
    <t>8. Sistema de
evaluación y
retroalimentación
sobre el desempeño</t>
  </si>
  <si>
    <t>Poner en marcha una evaluación mensual del desempeño con retroalimentación para facilitar el seguimiento, evitar desviaciones sustanciales y promover las correcciones oportunas del programa.</t>
  </si>
  <si>
    <t>Retorno mensual de información sobre los resultados</t>
  </si>
  <si>
    <t>Retorno de Información cada dos meses</t>
  </si>
  <si>
    <t>Nivel de desempeño, objetivo y puntuación</t>
  </si>
  <si>
    <t>Indicador</t>
  </si>
  <si>
    <t>Malo
(&lt;50%)</t>
  </si>
  <si>
    <t>Bien
encaminado
(≥60%)</t>
  </si>
  <si>
    <t>Alto
(≥70%)</t>
  </si>
  <si>
    <t>Excelente
(≥80%)</t>
  </si>
  <si>
    <t>Desempeño CAP</t>
  </si>
  <si>
    <t>Cobertura*</t>
  </si>
  <si>
    <t>Nivel 5</t>
  </si>
  <si>
    <t>Indice de madurez</t>
  </si>
  <si>
    <t>Indice de desempeño</t>
  </si>
  <si>
    <t xml:space="preserve">Implementación </t>
  </si>
  <si>
    <t>Renovación de la prescripción</t>
  </si>
  <si>
    <t xml:space="preserve">Nivel </t>
  </si>
  <si>
    <t>Escala</t>
  </si>
  <si>
    <t>Renovación de la prescripción para 3 meses</t>
  </si>
  <si>
    <t>Retorno de Información cada mes</t>
  </si>
  <si>
    <t>Nivel 1</t>
  </si>
  <si>
    <t>No Implementado</t>
  </si>
  <si>
    <t>Renovación de la prescripción para 1 mes</t>
  </si>
  <si>
    <t>Retorno de Información cada tres meses</t>
  </si>
  <si>
    <t>Nivel 2</t>
  </si>
  <si>
    <t>Nivel 3</t>
  </si>
  <si>
    <t>Nivel 4</t>
  </si>
  <si>
    <t xml:space="preserve">Grados </t>
  </si>
  <si>
    <t>X</t>
  </si>
  <si>
    <t>Y</t>
  </si>
  <si>
    <t>Inicial</t>
  </si>
  <si>
    <t>Final</t>
  </si>
  <si>
    <t xml:space="preserve">Maximo </t>
  </si>
  <si>
    <t>Propuesta de acciones de mejora</t>
  </si>
  <si>
    <t>Completamente en desacuerdo</t>
  </si>
  <si>
    <t>En desacuerdo</t>
  </si>
  <si>
    <t>De acuerdo</t>
  </si>
  <si>
    <t>Completamente de acuerdo</t>
  </si>
  <si>
    <t>P2: Seguir la vía clínica genera seguridad al prescribir medicamentos y dosis específicas.</t>
  </si>
  <si>
    <t>P3: Se considera muy positivo delegar la medición de la presión arterial al equipo de enfermería o personal entrenado.</t>
  </si>
  <si>
    <t>P6: La vía clínica facilita la atención integral del paciente, haciendo más manejable la carga laboral.</t>
  </si>
  <si>
    <t>Identificador del paciente (anonimizado)</t>
  </si>
  <si>
    <t>Clasificación de riesgo cardiovascular</t>
  </si>
  <si>
    <t>Expediente 1</t>
  </si>
  <si>
    <t>Expediente 2</t>
  </si>
  <si>
    <t>Expediente 3</t>
  </si>
  <si>
    <t>Expediente 4</t>
  </si>
  <si>
    <t>Expediente 5</t>
  </si>
  <si>
    <t>Expediente 6</t>
  </si>
  <si>
    <t>Expediente 7</t>
  </si>
  <si>
    <t>Expediente 8</t>
  </si>
  <si>
    <t>Expediente 9</t>
  </si>
  <si>
    <t>Expediente 10</t>
  </si>
  <si>
    <t>Expediente 11</t>
  </si>
  <si>
    <t>Expediente 12</t>
  </si>
  <si>
    <t>Expediente 13</t>
  </si>
  <si>
    <t>Expediente 14</t>
  </si>
  <si>
    <t>Expediente 15</t>
  </si>
  <si>
    <t>Expediente 16</t>
  </si>
  <si>
    <t>Expediente 17</t>
  </si>
  <si>
    <t>Expediente 18</t>
  </si>
  <si>
    <t>Expediente 19</t>
  </si>
  <si>
    <t>Expediente 20</t>
  </si>
  <si>
    <t>Expediente 21</t>
  </si>
  <si>
    <t>Expediente 22</t>
  </si>
  <si>
    <t>Expediente 23</t>
  </si>
  <si>
    <t>Expediente 24</t>
  </si>
  <si>
    <t>Expediente 25</t>
  </si>
  <si>
    <t>Expediente 26</t>
  </si>
  <si>
    <t>Expediente 27</t>
  </si>
  <si>
    <t>Expediente 28</t>
  </si>
  <si>
    <t>Expediente 29</t>
  </si>
  <si>
    <t xml:space="preserve">Clasificación de riesgo </t>
  </si>
  <si>
    <t>Expediente 30</t>
  </si>
  <si>
    <t>Expediente 31</t>
  </si>
  <si>
    <t>Expediente 32</t>
  </si>
  <si>
    <t>Expediente 33</t>
  </si>
  <si>
    <t>Expediente 34</t>
  </si>
  <si>
    <t>Expediente 35</t>
  </si>
  <si>
    <t>Expediente 36</t>
  </si>
  <si>
    <t>Expediente 37</t>
  </si>
  <si>
    <t>Expediente 38</t>
  </si>
  <si>
    <t>Expediente 39</t>
  </si>
  <si>
    <t>Expediente 40</t>
  </si>
  <si>
    <t>Expediente 41</t>
  </si>
  <si>
    <t>Expediente 42</t>
  </si>
  <si>
    <t>Expediente 43</t>
  </si>
  <si>
    <t>Expediente 44</t>
  </si>
  <si>
    <t>Expediente 45</t>
  </si>
  <si>
    <t>Expediente 46</t>
  </si>
  <si>
    <t>Expediente 47</t>
  </si>
  <si>
    <t>Expediente 48</t>
  </si>
  <si>
    <t>Expediente 49</t>
  </si>
  <si>
    <t>Expediente 50</t>
  </si>
  <si>
    <t>Expediente 51</t>
  </si>
  <si>
    <t>Expediente 52</t>
  </si>
  <si>
    <t>Expediente 53</t>
  </si>
  <si>
    <t>Expediente 54</t>
  </si>
  <si>
    <t>Expediente 55</t>
  </si>
  <si>
    <t>Expediente 56</t>
  </si>
  <si>
    <t>Expediente 57</t>
  </si>
  <si>
    <t>Expediente 58</t>
  </si>
  <si>
    <t>Expediente 59</t>
  </si>
  <si>
    <t>Expediente 60</t>
  </si>
  <si>
    <t>Expediente 61</t>
  </si>
  <si>
    <t>Expediente 62</t>
  </si>
  <si>
    <t>Expediente 63</t>
  </si>
  <si>
    <t>Expediente 64</t>
  </si>
  <si>
    <t>Expediente 65</t>
  </si>
  <si>
    <t>Expediente 66</t>
  </si>
  <si>
    <t>Expediente 67</t>
  </si>
  <si>
    <t>Expediente 68</t>
  </si>
  <si>
    <t>Expediente 69</t>
  </si>
  <si>
    <t>Expediente 70</t>
  </si>
  <si>
    <t>Expediente 71</t>
  </si>
  <si>
    <t>Expediente 72</t>
  </si>
  <si>
    <t>Expediente 73</t>
  </si>
  <si>
    <t>Expediente 74</t>
  </si>
  <si>
    <t>Expediente 75</t>
  </si>
  <si>
    <t>Expediente 76</t>
  </si>
  <si>
    <t>Expediente 77</t>
  </si>
  <si>
    <t>Expediente 78</t>
  </si>
  <si>
    <t>Expediente 79</t>
  </si>
  <si>
    <t>Expediente 80</t>
  </si>
  <si>
    <t>Expediente 81</t>
  </si>
  <si>
    <t>Expediente 82</t>
  </si>
  <si>
    <t>Expediente 83</t>
  </si>
  <si>
    <t>Expediente 84</t>
  </si>
  <si>
    <t>Expediente 85</t>
  </si>
  <si>
    <t>Expediente 86</t>
  </si>
  <si>
    <t>Expediente 87</t>
  </si>
  <si>
    <t>Expediente 88</t>
  </si>
  <si>
    <t>Expediente 89</t>
  </si>
  <si>
    <t>Expediente 90</t>
  </si>
  <si>
    <t>Expediente 91</t>
  </si>
  <si>
    <t>Expediente 92</t>
  </si>
  <si>
    <t>Expediente 93</t>
  </si>
  <si>
    <t>Expediente 94</t>
  </si>
  <si>
    <t>Expediente 95</t>
  </si>
  <si>
    <t>Expediente 96</t>
  </si>
  <si>
    <t>Expediente 97</t>
  </si>
  <si>
    <t>Expediente 98</t>
  </si>
  <si>
    <t>Expediente 99</t>
  </si>
  <si>
    <t>Expediente 100</t>
  </si>
  <si>
    <t>Expediente 101</t>
  </si>
  <si>
    <t>Expediente 102</t>
  </si>
  <si>
    <t>Expediente 103</t>
  </si>
  <si>
    <t>Expediente 104</t>
  </si>
  <si>
    <t>Expediente 105</t>
  </si>
  <si>
    <t>Expediente 106</t>
  </si>
  <si>
    <t>Expediente 107</t>
  </si>
  <si>
    <t>Expediente 108</t>
  </si>
  <si>
    <t>Expediente 109</t>
  </si>
  <si>
    <t>Expediente 110</t>
  </si>
  <si>
    <t>Expediente 111</t>
  </si>
  <si>
    <t>Expediente 112</t>
  </si>
  <si>
    <t>Expediente 113</t>
  </si>
  <si>
    <t>Expediente 114</t>
  </si>
  <si>
    <t>Expediente 115</t>
  </si>
  <si>
    <t>Expediente 116</t>
  </si>
  <si>
    <t>Expediente 117</t>
  </si>
  <si>
    <t>Expediente 118</t>
  </si>
  <si>
    <t>Expediente 119</t>
  </si>
  <si>
    <t>Expediente 120</t>
  </si>
  <si>
    <t>ALTO RIESGO</t>
  </si>
  <si>
    <t>NO ALTO RIESGO</t>
  </si>
  <si>
    <t>Numerador</t>
  </si>
  <si>
    <t>Denominador</t>
  </si>
  <si>
    <t>CONTROL DE LA HIPERTENSIÓN</t>
  </si>
  <si>
    <t>Meta</t>
  </si>
  <si>
    <t>Factores impulsores del control de la hipertensión
 y manejo del riesgo cardiovascular</t>
  </si>
  <si>
    <t>Expediente 121</t>
  </si>
  <si>
    <t>Expediente 122</t>
  </si>
  <si>
    <t>Expediente 123</t>
  </si>
  <si>
    <t>Expediente 124</t>
  </si>
  <si>
    <t>Expediente 125</t>
  </si>
  <si>
    <t>Expediente 126</t>
  </si>
  <si>
    <t>Expediente 127</t>
  </si>
  <si>
    <t>Expediente 128</t>
  </si>
  <si>
    <t>Expediente 129</t>
  </si>
  <si>
    <t>Expediente 130</t>
  </si>
  <si>
    <t>Expediente 131</t>
  </si>
  <si>
    <t>Expediente 132</t>
  </si>
  <si>
    <t>Expediente 133</t>
  </si>
  <si>
    <t>Expediente 134</t>
  </si>
  <si>
    <t>Expediente 135</t>
  </si>
  <si>
    <t>Expediente 136</t>
  </si>
  <si>
    <t>Expediente 137</t>
  </si>
  <si>
    <t>Expediente 138</t>
  </si>
  <si>
    <t>Expediente 139</t>
  </si>
  <si>
    <t>Expediente 140</t>
  </si>
  <si>
    <t>Expediente 141</t>
  </si>
  <si>
    <t>Expediente 142</t>
  </si>
  <si>
    <t>Expediente 143</t>
  </si>
  <si>
    <t>Expediente 144</t>
  </si>
  <si>
    <t>Expediente 145</t>
  </si>
  <si>
    <t>Expediente 146</t>
  </si>
  <si>
    <t>Expediente 147</t>
  </si>
  <si>
    <t>Expediente 148</t>
  </si>
  <si>
    <t>Expediente 149</t>
  </si>
  <si>
    <t>Expediente 150</t>
  </si>
  <si>
    <t>Expediente 151</t>
  </si>
  <si>
    <t>Expediente 152</t>
  </si>
  <si>
    <t>Expediente 153</t>
  </si>
  <si>
    <t>Expediente 154</t>
  </si>
  <si>
    <t>Expediente 155</t>
  </si>
  <si>
    <t>Expediente 156</t>
  </si>
  <si>
    <t>Expediente 157</t>
  </si>
  <si>
    <t>Expediente 158</t>
  </si>
  <si>
    <t>Expediente 159</t>
  </si>
  <si>
    <t>Expediente 160</t>
  </si>
  <si>
    <t>Expediente 161</t>
  </si>
  <si>
    <t>Expediente 162</t>
  </si>
  <si>
    <t>Expediente 163</t>
  </si>
  <si>
    <t>Expediente 164</t>
  </si>
  <si>
    <t>Expediente 165</t>
  </si>
  <si>
    <t>Expediente 166</t>
  </si>
  <si>
    <t>Expediente 167</t>
  </si>
  <si>
    <t>Expediente 168</t>
  </si>
  <si>
    <t>Expediente 169</t>
  </si>
  <si>
    <t>Expediente 170</t>
  </si>
  <si>
    <t>Expediente 171</t>
  </si>
  <si>
    <t>Expediente 172</t>
  </si>
  <si>
    <t>Expediente 173</t>
  </si>
  <si>
    <t>Expediente 174</t>
  </si>
  <si>
    <t>Expediente 175</t>
  </si>
  <si>
    <t>Expediente 176</t>
  </si>
  <si>
    <t>Expediente 177</t>
  </si>
  <si>
    <t>Expediente 178</t>
  </si>
  <si>
    <t>Expediente 179</t>
  </si>
  <si>
    <t>Expediente 180</t>
  </si>
  <si>
    <t>Expediente 181</t>
  </si>
  <si>
    <t>Expediente 182</t>
  </si>
  <si>
    <t>Expediente 183</t>
  </si>
  <si>
    <t>Expediente 184</t>
  </si>
  <si>
    <t>Expediente 185</t>
  </si>
  <si>
    <t>Expediente 186</t>
  </si>
  <si>
    <t>Expediente 187</t>
  </si>
  <si>
    <t>Expediente 188</t>
  </si>
  <si>
    <t>Expediente 189</t>
  </si>
  <si>
    <t>Expediente 190</t>
  </si>
  <si>
    <t>Expediente 191</t>
  </si>
  <si>
    <t>Expediente 192</t>
  </si>
  <si>
    <t>Expediente 193</t>
  </si>
  <si>
    <t>Expediente 194</t>
  </si>
  <si>
    <t>Expediente 195</t>
  </si>
  <si>
    <t>Expediente 196</t>
  </si>
  <si>
    <t>Expediente 197</t>
  </si>
  <si>
    <t>Expediente 198</t>
  </si>
  <si>
    <t>Expediente 199</t>
  </si>
  <si>
    <t>Expediente 200</t>
  </si>
  <si>
    <t>Sexo</t>
  </si>
  <si>
    <r>
      <rPr>
        <b/>
        <sz val="22"/>
        <color rgb="FFE55A62"/>
        <rFont val="Calibri"/>
        <family val="2"/>
      </rPr>
      <t>Instrucciones</t>
    </r>
    <r>
      <rPr>
        <b/>
        <sz val="22"/>
        <color rgb="FFFF0000"/>
        <rFont val="Calibri"/>
        <family val="2"/>
      </rPr>
      <t xml:space="preserve"> </t>
    </r>
  </si>
  <si>
    <t>Madurez de implementación HEARTS</t>
  </si>
  <si>
    <t>Intervenciones recomendadas y puntuación obtenida por el CAP</t>
  </si>
  <si>
    <t>Barreras identificadas y acciones de mejora</t>
  </si>
  <si>
    <t>Recomendaciones para la implementación y puntuación               para el índice de desempeño</t>
  </si>
  <si>
    <r>
      <t xml:space="preserve">El </t>
    </r>
    <r>
      <rPr>
        <b/>
        <sz val="12"/>
        <color theme="1"/>
        <rFont val="Calibri"/>
        <family val="2"/>
      </rPr>
      <t>Índice de Desempeño</t>
    </r>
    <r>
      <rPr>
        <sz val="12"/>
        <color theme="1"/>
        <rFont val="Calibri"/>
        <family val="2"/>
      </rPr>
      <t xml:space="preserve"> se compone de la medición de tres indicadores: </t>
    </r>
  </si>
  <si>
    <r>
      <t>A. Cobertura</t>
    </r>
    <r>
      <rPr>
        <sz val="12"/>
        <color theme="1"/>
        <rFont val="Calibri"/>
        <family val="2"/>
      </rPr>
      <t xml:space="preserve">: </t>
    </r>
  </si>
  <si>
    <t>Control (&lt;140/90 mmHg) en el conjunto de todas las personas
hipertensas tratadas</t>
  </si>
  <si>
    <r>
      <t xml:space="preserve"> Número total de profesionales o trabajadores de la salud que completaron la e</t>
    </r>
    <r>
      <rPr>
        <b/>
        <sz val="14"/>
        <color theme="0"/>
        <rFont val="Calibri"/>
        <family val="2"/>
        <scheme val="minor"/>
      </rPr>
      <t>scala de aceptabilidad (y):</t>
    </r>
  </si>
  <si>
    <t>P4: Se considera muy positivo delegar al equipo de enfermería, bajo supervisión y siguiendo la vía clínica, la intensificación del tratamiento farmacológico en pacientes fuera de meta.</t>
  </si>
  <si>
    <t>Resultado de la escala de aceptabilidad</t>
  </si>
  <si>
    <t>P5: El uso combinado de dos fármacos (en píldoras distintas o juntos en una sola píldora) genera un mejor y más rápido control de la hipertensión.</t>
  </si>
  <si>
    <t>P1: La vía clínica es un instrumento práctico que facilita el manejo integral.</t>
  </si>
  <si>
    <t xml:space="preserve">P2: La capacitación posibilita medir con precisión la presión arterial. </t>
  </si>
  <si>
    <t>P3: Es viable prescribir estatinas y aspirina según la vía clínica.</t>
  </si>
  <si>
    <t>P4: La vía clínica facilita iniciar tratamiento inmediato en todos los pacientes con hipertensión.</t>
  </si>
  <si>
    <r>
      <rPr>
        <b/>
        <sz val="16"/>
        <color theme="1"/>
        <rFont val="Calibri"/>
        <family val="2"/>
      </rPr>
      <t>Número total de personas con hipertensión</t>
    </r>
    <r>
      <rPr>
        <b/>
        <sz val="16"/>
        <color rgb="FFE55A62"/>
        <rFont val="Calibri"/>
        <family val="2"/>
      </rPr>
      <t xml:space="preserve"> registradas </t>
    </r>
    <r>
      <rPr>
        <b/>
        <sz val="16"/>
        <color theme="1"/>
        <rFont val="Calibri"/>
        <family val="2"/>
      </rPr>
      <t>en el CAP</t>
    </r>
  </si>
  <si>
    <r>
      <rPr>
        <b/>
        <sz val="16"/>
        <color rgb="FFE55A62"/>
        <rFont val="Calibri"/>
        <family val="2"/>
      </rPr>
      <t>Total de población adulta</t>
    </r>
    <r>
      <rPr>
        <b/>
        <sz val="16"/>
        <color theme="1"/>
        <rFont val="Calibri"/>
        <family val="2"/>
      </rPr>
      <t xml:space="preserve"> en el área de responsabilidad del CAP</t>
    </r>
  </si>
  <si>
    <r>
      <rPr>
        <b/>
        <sz val="16"/>
        <color theme="1"/>
        <rFont val="Calibri"/>
        <family val="2"/>
      </rPr>
      <t xml:space="preserve">Total de personas con sión en el registro que están recibiendo </t>
    </r>
    <r>
      <rPr>
        <b/>
        <sz val="16"/>
        <color rgb="FFE55A62"/>
        <rFont val="Calibri"/>
        <family val="2"/>
      </rPr>
      <t xml:space="preserve">tratamiento farmacológico </t>
    </r>
  </si>
  <si>
    <r>
      <rPr>
        <b/>
        <sz val="16"/>
        <color theme="1"/>
        <rFont val="Calibri"/>
        <family val="2"/>
      </rPr>
      <t xml:space="preserve">Total de personas con hipertensión y </t>
    </r>
    <r>
      <rPr>
        <b/>
        <sz val="16"/>
        <color rgb="FFE55A62"/>
        <rFont val="Calibri"/>
        <family val="2"/>
      </rPr>
      <t>alto riesgo cardiovascular</t>
    </r>
  </si>
  <si>
    <t xml:space="preserve">Control (PAS &lt;130 mmHg) en el conjunto de todas las personas
hipertensas tratadas con riesgo alto de enfermedad cardiovascular </t>
  </si>
  <si>
    <r>
      <t>Numerador</t>
    </r>
    <r>
      <rPr>
        <sz val="12"/>
        <color theme="1"/>
        <rFont val="Calibri"/>
        <family val="2"/>
      </rPr>
      <t xml:space="preserve">: número total de pesonas con hipertensión registrados en el CAP. </t>
    </r>
  </si>
  <si>
    <r>
      <t>Denominador:</t>
    </r>
    <r>
      <rPr>
        <sz val="12"/>
        <color theme="1"/>
        <rFont val="Calibri"/>
        <family val="2"/>
      </rPr>
      <t xml:space="preserve"> mejor estimado del número de adultos con hipertensión en la zona de cobertura del centro de salud (de acuerdo a la mejor estimación disponible de la prevelancia de hipertensión en adultos para dicha zona).</t>
    </r>
  </si>
  <si>
    <t>B. Control en todas las personas con hipertensión:</t>
  </si>
  <si>
    <r>
      <t>Numerador</t>
    </r>
    <r>
      <rPr>
        <sz val="12"/>
        <color theme="1"/>
        <rFont val="Calibri"/>
        <family val="2"/>
      </rPr>
      <t xml:space="preserve">: número total de personas con hipertensión que alcanzan cifras de presión arterial &lt;140/90 mmHg. </t>
    </r>
  </si>
  <si>
    <r>
      <t>Denominador</t>
    </r>
    <r>
      <rPr>
        <sz val="12"/>
        <color theme="1"/>
        <rFont val="Calibri"/>
        <family val="2"/>
      </rPr>
      <t>: número total de personas con hipertensión registradas en el CAP.</t>
    </r>
  </si>
  <si>
    <t xml:space="preserve">C. Control en las personas con hipertensión y con alto riesgo cardiovascular: </t>
  </si>
  <si>
    <r>
      <t>Numerador</t>
    </r>
    <r>
      <rPr>
        <sz val="12"/>
        <color theme="1"/>
        <rFont val="Calibri"/>
        <family val="2"/>
      </rPr>
      <t xml:space="preserve">: número total de personas con hipertensión con alto riesgo cardiovascular y con cifras de presión arterial sistólica &lt;130 mmHg. </t>
    </r>
  </si>
  <si>
    <r>
      <t>Denominador</t>
    </r>
    <r>
      <rPr>
        <sz val="12"/>
        <color theme="1"/>
        <rFont val="Calibri"/>
        <family val="2"/>
      </rPr>
      <t>: número total de personas con hipertensión con alto riesgo cardiovascular registrados en el CAP.</t>
    </r>
  </si>
  <si>
    <t>HOMBRE</t>
  </si>
  <si>
    <t>EXPEDIENTES
 EVALUADOS</t>
  </si>
  <si>
    <t>Fecha de nacimiento
 (mes/día/año)</t>
  </si>
  <si>
    <t>Última cifra de presión arterial sistólica registrada (mmHg)</t>
  </si>
  <si>
    <t>Última cifra de presión arterial diastólica registrada (mmHg)</t>
  </si>
  <si>
    <t>Fecha de registro de la última cifra de presión arterial
 (mes/día/año)</t>
  </si>
  <si>
    <t>Pacientes 
ALTO RIESGO cardiovascular</t>
  </si>
  <si>
    <t>Pacientes 
SIN ALTO RIESGO cardiovascular</t>
  </si>
  <si>
    <t>MUJER</t>
  </si>
  <si>
    <t xml:space="preserve">Fecha de la evaluación: </t>
  </si>
  <si>
    <t xml:space="preserve">Nombre del CAP: </t>
  </si>
  <si>
    <t>1.a Establecer procesos de capacitación sobre la medición de la presión arterial cada seis meses para todo el personal involucrado en la medición de la presión arterial.</t>
  </si>
  <si>
    <t>2.a Evaluar el riesgo de evento cardiovascular en todos los pacientes con hipertensión para orientar el objetivo de presión arterial y la frecuencia del seguimiento.</t>
  </si>
  <si>
    <t>2. Evaluación del
riesgo de evento cardiovascular</t>
  </si>
  <si>
    <t>2.b Utilizar una combinación de medicamentos para la presión arterial, estatina y ácido acetilsalicílico (según sea necesario) en los pacientes con un alto riesgo de evento cardiovascular, incluidos los que presenten diabetes o enfermedad renal crónica.</t>
  </si>
  <si>
    <t>3.b Usar un protocolo establecido con medicamentos en una combinación en dosis fijas.</t>
  </si>
  <si>
    <t xml:space="preserve">4.b Debe agregarse o intensificarse la medicación según el protocolo estandarizado si la presión arterial es ≥140/90 mmHg o si la presión arterial sistólica es ≥130 mmHg en los pacientes de alto riesgo. </t>
  </si>
  <si>
    <t>5.b Consulta para la presión arterial en un plazo de seis meses en todos los pacientes con hipertensión estable y bien controlada.</t>
  </si>
  <si>
    <t>5.c Consulta para la presión arterial en un plazo de tres meses en todos los pacientes con hipertensión y riesgo alto de evento cardiovascular, incluidos los que presenten diabetes o enfermedad renal crónica.</t>
  </si>
  <si>
    <t>6.a Medición de la presión arterial realizada por un trabajador de salud no médico debidamente capacitado y certificado.</t>
  </si>
  <si>
    <t>6.b Consultas de seguimiento de la presión arterial por un trabajador de salud no médico bajo supervisión y con la guía de un protocolo.</t>
  </si>
  <si>
    <t>3 (Renovación de la prescripción para dos meses = 2; renovación de la prescripción para un mes = 1)</t>
  </si>
  <si>
    <t>3 (Cada dos meses = 2; cada tres meses = 1)</t>
  </si>
  <si>
    <t>Grado de implementación alcanzado por el CAP</t>
  </si>
  <si>
    <t>Grado de implementación alcanzado por el CAP respecto a la meta</t>
  </si>
  <si>
    <t>Intervenciones recomendadas</t>
  </si>
  <si>
    <t>1.b Instaurar protocolos estandarizados de medición de la presión arterial que incluyan la preparación del paciente y una nueva medición de la presión arterial si la primera lectura es elevada.</t>
  </si>
  <si>
    <t>1.c Adoptar el uso exclusivo de dispositivos de medición de la presión arterial automáticos y validados para la práctica clínica.</t>
  </si>
  <si>
    <t>4.a Iniciar el tratamiento farmacológico inmediatamente después de que se confirme el diagnóstico de hipertensión.</t>
  </si>
  <si>
    <t xml:space="preserve">5.a Seguimiento de la presión arterial elevada en un plazo de dos a cuatro semanas si no está controlada. </t>
  </si>
  <si>
    <t>1. Exactitud de la
medición de la presión arterial</t>
  </si>
  <si>
    <t>Aplicar intervalos de reposición de la medicación de tres meses de manera estandarizada para todas las prescripciones de medicamentos para la presión arterial.</t>
  </si>
  <si>
    <t>Grado de acuerdo (%)</t>
  </si>
  <si>
    <t>Pregunta (P#)</t>
  </si>
  <si>
    <t xml:space="preserve"> Grado de acuerdo (%)</t>
  </si>
  <si>
    <t>P1: La vía clínica fortalece las competencias para iniciar tratamiento farmacológico de inmediato por cifras de presión arterial &gt;140/90 mm Hg.</t>
  </si>
  <si>
    <t>P5: Es factible seguir e intensificar el tratamiento en pacientes hipertensos no controlados en menos de cuatro semanas.</t>
  </si>
  <si>
    <t>Incipiente
(≥50%)</t>
  </si>
  <si>
    <r>
      <rPr>
        <b/>
        <sz val="16"/>
        <color theme="1"/>
        <rFont val="Calibri"/>
        <family val="2"/>
      </rPr>
      <t xml:space="preserve">Mejor estimado de </t>
    </r>
    <r>
      <rPr>
        <b/>
        <sz val="16"/>
        <color rgb="FFE55A62"/>
        <rFont val="Calibri"/>
        <family val="2"/>
      </rPr>
      <t xml:space="preserve">prevalencia </t>
    </r>
    <r>
      <rPr>
        <b/>
        <sz val="16"/>
        <color theme="1"/>
        <rFont val="Calibri"/>
        <family val="2"/>
      </rPr>
      <t>de hipertensión (%) en la población adulta del área de cobertura del CAP</t>
    </r>
  </si>
  <si>
    <t>Personas con hipertensión y alto riesgo cardiovascular  en control (presión arterial sistólica &lt;130)</t>
  </si>
  <si>
    <t>Total de personas con hipertensión arterial en el registro tratados en control (&lt;140/90)</t>
  </si>
  <si>
    <r>
      <rPr>
        <b/>
        <sz val="12"/>
        <color theme="1"/>
        <rFont val="Calibri"/>
        <family val="2"/>
      </rPr>
      <t>Índice de desempeño de HEARTS =</t>
    </r>
    <r>
      <rPr>
        <sz val="12"/>
        <color theme="1"/>
        <rFont val="Calibri"/>
        <family val="2"/>
      </rPr>
      <t xml:space="preserve"> (puntuación de cobertura + control + control alto riesgo)/3.  
Malo: por debajo de &lt;0,8; incipiente: 0,9-1,6; bien encaminado 1,7-2,4; alto 2,5-3,2; excelente 3,3-4,0.</t>
    </r>
  </si>
  <si>
    <r>
      <t xml:space="preserve">Número total de profesionales o trabajadores de la salud que completaron la </t>
    </r>
    <r>
      <rPr>
        <b/>
        <sz val="14"/>
        <color theme="0"/>
        <rFont val="Calibri"/>
        <family val="2"/>
      </rPr>
      <t>escala de factibilidad:</t>
    </r>
  </si>
  <si>
    <t>Indique el número total de respuestas en cada categoría para cada una de las cinco preguntas (P1 a P5):</t>
  </si>
  <si>
    <t xml:space="preserve"> Indique el número total de respuestas en cada categoría para cada una de las seis preguntas (P1 a P6):</t>
  </si>
  <si>
    <t>Resultado de la escala de factibilidad:</t>
  </si>
  <si>
    <r>
      <t xml:space="preserve">¿Cómo realizar el reporte de evaluación de calidad utilizando la presente herramienta? 
</t>
    </r>
    <r>
      <rPr>
        <sz val="13"/>
        <color rgb="FFE55A62"/>
        <rFont val="Calibri"/>
        <family val="2"/>
      </rPr>
      <t xml:space="preserve">Siga las instrucciones consignadas en el documento </t>
    </r>
    <r>
      <rPr>
        <i/>
        <sz val="13"/>
        <color rgb="FFE55A62"/>
        <rFont val="Calibri"/>
        <family val="2"/>
      </rPr>
      <t>HEARTS en las Américas</t>
    </r>
    <r>
      <rPr>
        <sz val="13"/>
        <color rgb="FFE55A62"/>
        <rFont val="Calibri"/>
        <family val="2"/>
      </rPr>
      <t xml:space="preserve">. </t>
    </r>
    <r>
      <rPr>
        <i/>
        <sz val="13"/>
        <color rgb="FFE55A62"/>
        <rFont val="Calibri"/>
        <family val="2"/>
      </rPr>
      <t>Marco de evaluación para la mejora continua de la calidad en los centros de atención primaria de salud</t>
    </r>
    <r>
      <rPr>
        <sz val="13"/>
        <color rgb="FFE55A62"/>
        <rFont val="Calibri"/>
        <family val="2"/>
      </rPr>
      <t>, que se resumen a continuación: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</si>
</sst>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 #,##0.00_-;_-* &quot;-&quot;??_-;_-@_-"/>
    <numFmt numFmtId="165" formatCode="#,##0\ &quot;$&quot;"/>
    <numFmt numFmtId="166" formatCode="0.0%"/>
    <numFmt numFmtId="167" formatCode="0.00_);\(0.00\)"/>
  </numFmts>
  <fonts count="43" x14ac:knownFonts="1">
    <font>
      <sz val="11"/>
      <color theme="1"/>
      <name val="Calibri"/>
      <family val="2"/>
    </font>
    <font>
      <sz val="11"/>
      <color theme="1"/>
      <name val="Calibri"/>
      <family val="2"/>
    </font>
    <font>
      <b/>
      <sz val="11"/>
      <color theme="1"/>
      <name val="Calibri"/>
      <family val="2"/>
    </font>
    <font>
      <sz val="11"/>
      <color theme="1" tint="0.249977111117893"/>
      <name val="Calibri"/>
      <family val="2"/>
      <scheme val="minor"/>
    </font>
    <font>
      <i/>
      <sz val="14"/>
      <color theme="0" tint="-0.499984740745262"/>
      <name val="Calibri"/>
      <family val="2"/>
    </font>
    <font>
      <b/>
      <i/>
      <sz val="16"/>
      <color theme="0" tint="-0.499984740745262"/>
      <name val="Calibri"/>
      <family val="2"/>
    </font>
    <font>
      <sz val="12"/>
      <color theme="1"/>
      <name val="Calibri"/>
      <family val="2"/>
      <scheme val="minor"/>
    </font>
    <font>
      <sz val="16"/>
      <color theme="1"/>
      <name val="Calibri"/>
      <family val="2"/>
    </font>
    <font>
      <b/>
      <sz val="16"/>
      <color theme="1"/>
      <name val="Calibri"/>
      <family val="2"/>
    </font>
    <font>
      <sz val="8"/>
      <name val="Calibri"/>
      <family val="2"/>
    </font>
    <font>
      <b/>
      <sz val="14"/>
      <color theme="0"/>
      <name val="Calibri"/>
      <family val="2"/>
    </font>
    <font>
      <b/>
      <sz val="16"/>
      <color theme="3"/>
      <name val="Calibri"/>
      <family val="2"/>
    </font>
    <font>
      <sz val="11"/>
      <color theme="1"/>
      <name val="Wingdings"/>
      <charset val="2"/>
    </font>
    <font>
      <u/>
      <sz val="11"/>
      <color theme="1"/>
      <name val="Calibri"/>
      <family val="2"/>
    </font>
    <font>
      <b/>
      <i/>
      <sz val="16"/>
      <color theme="6" tint="0.39997558519241921"/>
      <name val="Calibri"/>
      <family val="2"/>
    </font>
    <font>
      <b/>
      <sz val="11"/>
      <color theme="0"/>
      <name val="Calibri"/>
      <family val="2"/>
    </font>
    <font>
      <sz val="8"/>
      <color rgb="FF1E1E1E"/>
      <name val="Segoe UI"/>
      <family val="2"/>
    </font>
    <font>
      <b/>
      <sz val="22"/>
      <color rgb="FFFF0000"/>
      <name val="Calibri"/>
      <family val="2"/>
    </font>
    <font>
      <b/>
      <sz val="22"/>
      <color rgb="FFE55A62"/>
      <name val="Calibri"/>
      <family val="2"/>
    </font>
    <font>
      <b/>
      <sz val="24"/>
      <color theme="0"/>
      <name val="Calibri"/>
      <family val="2"/>
    </font>
    <font>
      <b/>
      <sz val="16"/>
      <color theme="0" tint="-0.499984740745262"/>
      <name val="Calibri"/>
      <family val="2"/>
    </font>
    <font>
      <sz val="14"/>
      <color theme="0"/>
      <name val="Calibri"/>
      <family val="2"/>
    </font>
    <font>
      <sz val="14"/>
      <color theme="1"/>
      <name val="Calibri"/>
      <family val="2"/>
    </font>
    <font>
      <b/>
      <sz val="11"/>
      <color theme="0"/>
      <name val="Wingdings"/>
      <charset val="2"/>
    </font>
    <font>
      <b/>
      <sz val="12"/>
      <color theme="1"/>
      <name val="Calibri"/>
      <family val="2"/>
    </font>
    <font>
      <sz val="12"/>
      <color theme="1"/>
      <name val="Calibri"/>
      <family val="2"/>
    </font>
    <font>
      <b/>
      <sz val="14"/>
      <color theme="1"/>
      <name val="Calibri"/>
      <family val="2"/>
    </font>
    <font>
      <sz val="14"/>
      <color theme="0"/>
      <name val="Calibri"/>
      <family val="2"/>
      <scheme val="minor"/>
    </font>
    <font>
      <b/>
      <sz val="14"/>
      <color theme="0"/>
      <name val="Calibri"/>
      <family val="2"/>
      <scheme val="minor"/>
    </font>
    <font>
      <b/>
      <sz val="16"/>
      <color theme="0"/>
      <name val="Calibri"/>
      <family val="2"/>
    </font>
    <font>
      <b/>
      <sz val="18"/>
      <color theme="0" tint="-4.9989318521683403E-2"/>
      <name val="Calibri"/>
      <family val="2"/>
    </font>
    <font>
      <b/>
      <sz val="16"/>
      <color rgb="FFE55A62"/>
      <name val="Calibri"/>
      <family val="2"/>
    </font>
    <font>
      <u/>
      <sz val="12"/>
      <color theme="1"/>
      <name val="Calibri"/>
      <family val="2"/>
    </font>
    <font>
      <b/>
      <sz val="20"/>
      <color theme="0"/>
      <name val="Calibri"/>
      <family val="2"/>
    </font>
    <font>
      <b/>
      <sz val="24"/>
      <color theme="0" tint="-0.499984740745262"/>
      <name val="Calibri"/>
      <family val="2"/>
    </font>
    <font>
      <b/>
      <sz val="24"/>
      <color rgb="FFF19627"/>
      <name val="Calibri"/>
      <family val="2"/>
    </font>
    <font>
      <b/>
      <sz val="24"/>
      <color rgb="FFFEC71F"/>
      <name val="Calibri"/>
      <family val="2"/>
    </font>
    <font>
      <b/>
      <sz val="24"/>
      <color rgb="FF61C07E"/>
      <name val="Calibri"/>
      <family val="2"/>
    </font>
    <font>
      <b/>
      <i/>
      <sz val="24"/>
      <color theme="0"/>
      <name val="Calibri"/>
      <family val="2"/>
    </font>
    <font>
      <b/>
      <i/>
      <sz val="16"/>
      <color theme="1"/>
      <name val="Calibri"/>
      <family val="2"/>
    </font>
    <font>
      <b/>
      <sz val="13"/>
      <color rgb="FFE55A62"/>
      <name val="Calibri"/>
      <family val="2"/>
    </font>
    <font>
      <sz val="13"/>
      <color rgb="FFE55A62"/>
      <name val="Calibri"/>
      <family val="2"/>
    </font>
    <font>
      <i/>
      <sz val="13"/>
      <color rgb="FFE55A62"/>
      <name val="Calibri"/>
      <family val="2"/>
    </font>
  </fonts>
  <fills count="18">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1"/>
        <bgColor indexed="64"/>
      </patternFill>
    </fill>
    <fill>
      <patternFill patternType="solid">
        <fgColor rgb="FF41719C"/>
        <bgColor indexed="64"/>
      </patternFill>
    </fill>
    <fill>
      <patternFill patternType="solid">
        <fgColor theme="0"/>
        <bgColor indexed="64"/>
      </patternFill>
    </fill>
    <fill>
      <patternFill patternType="solid">
        <fgColor theme="2"/>
        <bgColor indexed="64"/>
      </patternFill>
    </fill>
    <fill>
      <patternFill patternType="solid">
        <fgColor rgb="FFD7191C"/>
        <bgColor indexed="64"/>
      </patternFill>
    </fill>
    <fill>
      <patternFill patternType="solid">
        <fgColor rgb="FFFDAE61"/>
        <bgColor indexed="64"/>
      </patternFill>
    </fill>
    <fill>
      <patternFill patternType="solid">
        <fgColor rgb="FFFFFFBF"/>
        <bgColor indexed="64"/>
      </patternFill>
    </fill>
    <fill>
      <patternFill patternType="solid">
        <fgColor rgb="FFC0E9AB"/>
        <bgColor indexed="64"/>
      </patternFill>
    </fill>
    <fill>
      <patternFill patternType="solid">
        <fgColor rgb="FF006837"/>
        <bgColor indexed="64"/>
      </patternFill>
    </fill>
    <fill>
      <patternFill patternType="solid">
        <fgColor theme="4"/>
        <bgColor theme="4"/>
      </patternFill>
    </fill>
    <fill>
      <patternFill patternType="solid">
        <fgColor rgb="FFE55A62"/>
        <bgColor indexed="64"/>
      </patternFill>
    </fill>
    <fill>
      <patternFill patternType="solid">
        <fgColor rgb="FFF0F0F0"/>
        <bgColor indexed="64"/>
      </patternFill>
    </fill>
    <fill>
      <patternFill patternType="solid">
        <fgColor theme="5" tint="-0.499984740745262"/>
        <bgColor indexed="64"/>
      </patternFill>
    </fill>
  </fills>
  <borders count="49">
    <border>
      <left/>
      <right/>
      <top/>
      <bottom/>
      <diagonal/>
    </border>
    <border>
      <left style="medium">
        <color theme="1"/>
      </left>
      <right style="medium">
        <color theme="1"/>
      </right>
      <top style="medium">
        <color theme="1"/>
      </top>
      <bottom style="medium">
        <color theme="1"/>
      </bottom>
      <diagonal/>
    </border>
    <border>
      <left style="thin">
        <color theme="1"/>
      </left>
      <right style="thin">
        <color theme="1"/>
      </right>
      <top style="thin">
        <color theme="1"/>
      </top>
      <bottom style="thin">
        <color theme="1"/>
      </bottom>
      <diagonal/>
    </border>
    <border>
      <left style="medium">
        <color theme="1"/>
      </left>
      <right/>
      <top style="medium">
        <color theme="1"/>
      </top>
      <bottom style="medium">
        <color theme="1"/>
      </bottom>
      <diagonal/>
    </border>
    <border>
      <left/>
      <right style="medium">
        <color theme="1"/>
      </right>
      <top style="medium">
        <color theme="1"/>
      </top>
      <bottom style="medium">
        <color theme="1"/>
      </bottom>
      <diagonal/>
    </border>
    <border>
      <left style="thin">
        <color theme="4" tint="0.39997558519241921"/>
      </left>
      <right style="thin">
        <color theme="4" tint="0.39997558519241921"/>
      </right>
      <top/>
      <bottom style="thin">
        <color theme="4" tint="0.39997558519241921"/>
      </bottom>
      <diagonal/>
    </border>
    <border>
      <left style="thin">
        <color theme="1"/>
      </left>
      <right/>
      <top/>
      <bottom style="thin">
        <color theme="1"/>
      </bottom>
      <diagonal/>
    </border>
    <border>
      <left/>
      <right/>
      <top/>
      <bottom style="thin">
        <color theme="1"/>
      </bottom>
      <diagonal/>
    </border>
    <border>
      <left style="thick">
        <color rgb="FFE55A62"/>
      </left>
      <right/>
      <top style="thick">
        <color rgb="FFE55A62"/>
      </top>
      <bottom/>
      <diagonal/>
    </border>
    <border>
      <left/>
      <right/>
      <top style="thick">
        <color rgb="FFE55A62"/>
      </top>
      <bottom/>
      <diagonal/>
    </border>
    <border>
      <left/>
      <right style="thick">
        <color rgb="FFE55A62"/>
      </right>
      <top style="thick">
        <color rgb="FFE55A62"/>
      </top>
      <bottom/>
      <diagonal/>
    </border>
    <border>
      <left style="thick">
        <color rgb="FFE55A62"/>
      </left>
      <right/>
      <top/>
      <bottom style="thick">
        <color rgb="FFE55A62"/>
      </bottom>
      <diagonal/>
    </border>
    <border>
      <left/>
      <right/>
      <top/>
      <bottom style="thick">
        <color rgb="FFE55A62"/>
      </bottom>
      <diagonal/>
    </border>
    <border>
      <left/>
      <right style="thick">
        <color rgb="FFE55A62"/>
      </right>
      <top/>
      <bottom style="thick">
        <color rgb="FFE55A62"/>
      </bottom>
      <diagonal/>
    </border>
    <border>
      <left style="medium">
        <color rgb="FFE55A62"/>
      </left>
      <right/>
      <top style="medium">
        <color rgb="FFE55A62"/>
      </top>
      <bottom/>
      <diagonal/>
    </border>
    <border>
      <left/>
      <right/>
      <top style="medium">
        <color rgb="FFE55A62"/>
      </top>
      <bottom/>
      <diagonal/>
    </border>
    <border>
      <left/>
      <right style="medium">
        <color rgb="FFE55A62"/>
      </right>
      <top style="medium">
        <color rgb="FFE55A62"/>
      </top>
      <bottom/>
      <diagonal/>
    </border>
    <border>
      <left style="medium">
        <color rgb="FFE55A62"/>
      </left>
      <right/>
      <top/>
      <bottom/>
      <diagonal/>
    </border>
    <border>
      <left/>
      <right style="medium">
        <color rgb="FFE55A62"/>
      </right>
      <top/>
      <bottom/>
      <diagonal/>
    </border>
    <border>
      <left style="medium">
        <color rgb="FFE55A62"/>
      </left>
      <right/>
      <top/>
      <bottom style="medium">
        <color rgb="FFE55A62"/>
      </bottom>
      <diagonal/>
    </border>
    <border>
      <left/>
      <right/>
      <top/>
      <bottom style="medium">
        <color rgb="FFE55A62"/>
      </bottom>
      <diagonal/>
    </border>
    <border>
      <left/>
      <right style="medium">
        <color rgb="FFE55A62"/>
      </right>
      <top/>
      <bottom style="medium">
        <color rgb="FFE55A62"/>
      </bottom>
      <diagonal/>
    </border>
    <border>
      <left style="thick">
        <color theme="0"/>
      </left>
      <right/>
      <top/>
      <bottom/>
      <diagonal/>
    </border>
    <border>
      <left style="thin">
        <color theme="1"/>
      </left>
      <right style="thin">
        <color theme="0" tint="-0.34998626667073579"/>
      </right>
      <top style="thin">
        <color theme="1"/>
      </top>
      <bottom style="thin">
        <color theme="1"/>
      </bottom>
      <diagonal/>
    </border>
    <border>
      <left style="thin">
        <color theme="0" tint="-0.34998626667073579"/>
      </left>
      <right style="thin">
        <color theme="1"/>
      </right>
      <top style="thin">
        <color theme="1"/>
      </top>
      <bottom style="thin">
        <color theme="1"/>
      </bottom>
      <diagonal/>
    </border>
    <border>
      <left style="thin">
        <color indexed="64"/>
      </left>
      <right style="thin">
        <color indexed="64"/>
      </right>
      <top style="thin">
        <color indexed="64"/>
      </top>
      <bottom style="thin">
        <color indexed="64"/>
      </bottom>
      <diagonal/>
    </border>
    <border>
      <left style="medium">
        <color rgb="FFE55A62"/>
      </left>
      <right/>
      <top style="medium">
        <color rgb="FFE55A62"/>
      </top>
      <bottom style="medium">
        <color rgb="FFE55A62"/>
      </bottom>
      <diagonal/>
    </border>
    <border>
      <left/>
      <right/>
      <top style="medium">
        <color rgb="FFE55A62"/>
      </top>
      <bottom style="medium">
        <color rgb="FFE55A62"/>
      </bottom>
      <diagonal/>
    </border>
    <border>
      <left/>
      <right style="medium">
        <color rgb="FFE55A62"/>
      </right>
      <top style="medium">
        <color rgb="FFE55A62"/>
      </top>
      <bottom style="medium">
        <color rgb="FFE55A62"/>
      </bottom>
      <diagonal/>
    </border>
    <border>
      <left style="thin">
        <color rgb="FFE55A62"/>
      </left>
      <right style="thin">
        <color rgb="FFE55A62"/>
      </right>
      <top style="thin">
        <color rgb="FFE55A62"/>
      </top>
      <bottom/>
      <diagonal/>
    </border>
    <border>
      <left style="thin">
        <color rgb="FFE55A62"/>
      </left>
      <right style="thin">
        <color rgb="FFE55A62"/>
      </right>
      <top/>
      <bottom/>
      <diagonal/>
    </border>
    <border>
      <left style="thin">
        <color rgb="FFE55A62"/>
      </left>
      <right style="thin">
        <color rgb="FFE55A62"/>
      </right>
      <top/>
      <bottom style="thin">
        <color rgb="FFE55A62"/>
      </bottom>
      <diagonal/>
    </border>
    <border>
      <left style="thin">
        <color theme="1"/>
      </left>
      <right/>
      <top style="thin">
        <color theme="1"/>
      </top>
      <bottom style="thin">
        <color theme="1"/>
      </bottom>
      <diagonal/>
    </border>
    <border>
      <left style="thin">
        <color rgb="FFE55A62"/>
      </left>
      <right/>
      <top style="thin">
        <color rgb="FFE55A62"/>
      </top>
      <bottom/>
      <diagonal/>
    </border>
    <border>
      <left/>
      <right/>
      <top style="thin">
        <color rgb="FFE55A62"/>
      </top>
      <bottom/>
      <diagonal/>
    </border>
    <border>
      <left/>
      <right style="thin">
        <color rgb="FFE55A62"/>
      </right>
      <top style="thin">
        <color rgb="FFE55A62"/>
      </top>
      <bottom/>
      <diagonal/>
    </border>
    <border>
      <left style="thin">
        <color rgb="FFE55A62"/>
      </left>
      <right/>
      <top/>
      <bottom style="thin">
        <color rgb="FFE55A62"/>
      </bottom>
      <diagonal/>
    </border>
    <border>
      <left/>
      <right/>
      <top/>
      <bottom style="thin">
        <color rgb="FFE55A62"/>
      </bottom>
      <diagonal/>
    </border>
    <border>
      <left/>
      <right style="thin">
        <color rgb="FFE55A62"/>
      </right>
      <top/>
      <bottom style="thin">
        <color rgb="FFE55A62"/>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1"/>
      </left>
      <right style="thin">
        <color theme="1"/>
      </right>
      <top style="thin">
        <color theme="1"/>
      </top>
      <bottom/>
      <diagonal/>
    </border>
    <border>
      <left style="thin">
        <color theme="1"/>
      </left>
      <right style="thin">
        <color theme="1"/>
      </right>
      <top/>
      <bottom style="thin">
        <color theme="1"/>
      </bottom>
      <diagonal/>
    </border>
    <border>
      <left style="medium">
        <color indexed="64"/>
      </left>
      <right style="medium">
        <color indexed="64"/>
      </right>
      <top style="medium">
        <color indexed="64"/>
      </top>
      <bottom style="medium">
        <color indexed="64"/>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0" fontId="6" fillId="0" borderId="0"/>
  </cellStyleXfs>
  <cellXfs count="157">
    <xf numFmtId="0" fontId="0" fillId="0" borderId="0" xfId="0"/>
    <xf numFmtId="0" fontId="0" fillId="0" borderId="0" xfId="0" applyAlignment="1">
      <alignment horizontal="centerContinuous"/>
    </xf>
    <xf numFmtId="9" fontId="0" fillId="0" borderId="0" xfId="2" applyFont="1"/>
    <xf numFmtId="166" fontId="3" fillId="0" borderId="0" xfId="0" applyNumberFormat="1" applyFont="1" applyAlignment="1" applyProtection="1">
      <alignment horizontal="center" vertical="center"/>
      <protection hidden="1"/>
    </xf>
    <xf numFmtId="165" fontId="3" fillId="0" borderId="0" xfId="1" applyNumberFormat="1" applyFont="1" applyFill="1" applyBorder="1" applyAlignment="1" applyProtection="1">
      <alignment horizontal="center" vertical="center"/>
      <protection hidden="1"/>
    </xf>
    <xf numFmtId="0" fontId="2" fillId="2" borderId="2" xfId="0" applyFont="1" applyFill="1" applyBorder="1" applyAlignment="1">
      <alignment horizontal="center" vertical="center"/>
    </xf>
    <xf numFmtId="0" fontId="0" fillId="0" borderId="2" xfId="0" applyBorder="1"/>
    <xf numFmtId="0" fontId="2" fillId="2" borderId="1" xfId="0" applyFont="1" applyFill="1" applyBorder="1" applyAlignment="1">
      <alignment horizontal="center" vertical="center"/>
    </xf>
    <xf numFmtId="0" fontId="0" fillId="0" borderId="1" xfId="0" applyBorder="1"/>
    <xf numFmtId="1" fontId="0" fillId="0" borderId="1" xfId="2" applyNumberFormat="1" applyFont="1" applyBorder="1"/>
    <xf numFmtId="1" fontId="0" fillId="0" borderId="1" xfId="2" applyNumberFormat="1" applyFont="1" applyFill="1" applyBorder="1"/>
    <xf numFmtId="10" fontId="0" fillId="0" borderId="1" xfId="2" applyNumberFormat="1" applyFont="1" applyFill="1" applyBorder="1"/>
    <xf numFmtId="9" fontId="0" fillId="0" borderId="2" xfId="2" applyFont="1" applyBorder="1"/>
    <xf numFmtId="10" fontId="0" fillId="0" borderId="0" xfId="0" applyNumberFormat="1"/>
    <xf numFmtId="0" fontId="0" fillId="0" borderId="1" xfId="2" applyNumberFormat="1" applyFont="1" applyBorder="1"/>
    <xf numFmtId="167" fontId="2" fillId="2" borderId="1" xfId="0" applyNumberFormat="1" applyFont="1" applyFill="1" applyBorder="1" applyAlignment="1">
      <alignment horizontal="center" vertical="center"/>
    </xf>
    <xf numFmtId="167" fontId="0" fillId="0" borderId="1" xfId="2" applyNumberFormat="1" applyFont="1" applyBorder="1"/>
    <xf numFmtId="167" fontId="0" fillId="0" borderId="0" xfId="0" applyNumberFormat="1"/>
    <xf numFmtId="9" fontId="0" fillId="0" borderId="1" xfId="2" applyFont="1" applyFill="1" applyBorder="1"/>
    <xf numFmtId="2" fontId="0" fillId="0" borderId="2" xfId="2" applyNumberFormat="1" applyFont="1" applyBorder="1"/>
    <xf numFmtId="0" fontId="0" fillId="0" borderId="0" xfId="0" applyProtection="1">
      <protection hidden="1"/>
    </xf>
    <xf numFmtId="0" fontId="0" fillId="0" borderId="0" xfId="0" applyAlignment="1" applyProtection="1">
      <alignment horizontal="left" vertical="top"/>
      <protection hidden="1"/>
    </xf>
    <xf numFmtId="0" fontId="0" fillId="6" borderId="0" xfId="0" applyFill="1"/>
    <xf numFmtId="9" fontId="5" fillId="0" borderId="0" xfId="0" applyNumberFormat="1" applyFont="1" applyAlignment="1" applyProtection="1">
      <alignment vertical="center" wrapText="1"/>
      <protection locked="0"/>
    </xf>
    <xf numFmtId="0" fontId="4" fillId="0" borderId="0" xfId="0" applyFont="1" applyAlignment="1" applyProtection="1">
      <alignment vertical="center" wrapText="1"/>
      <protection hidden="1"/>
    </xf>
    <xf numFmtId="0" fontId="0" fillId="0" borderId="0" xfId="0" applyAlignment="1">
      <alignment horizontal="center" vertical="center"/>
    </xf>
    <xf numFmtId="0" fontId="0" fillId="8" borderId="0" xfId="0" applyFill="1" applyAlignment="1">
      <alignment horizontal="center" vertical="center"/>
    </xf>
    <xf numFmtId="0" fontId="0" fillId="6" borderId="0" xfId="0" applyFill="1" applyProtection="1">
      <protection hidden="1"/>
    </xf>
    <xf numFmtId="0" fontId="1" fillId="0" borderId="0" xfId="0" applyFont="1" applyAlignment="1" applyProtection="1">
      <alignment horizontal="justify" vertical="center"/>
      <protection hidden="1"/>
    </xf>
    <xf numFmtId="0" fontId="12" fillId="0" borderId="0" xfId="0" applyFont="1" applyAlignment="1" applyProtection="1">
      <alignment horizontal="justify" vertical="center"/>
      <protection hidden="1"/>
    </xf>
    <xf numFmtId="0" fontId="15" fillId="14" borderId="5" xfId="0" applyFont="1" applyFill="1" applyBorder="1"/>
    <xf numFmtId="1" fontId="0" fillId="0" borderId="0" xfId="0" applyNumberFormat="1"/>
    <xf numFmtId="0" fontId="16" fillId="0" borderId="0" xfId="0" applyFont="1" applyProtection="1">
      <protection hidden="1"/>
    </xf>
    <xf numFmtId="2" fontId="0" fillId="0" borderId="1" xfId="0" applyNumberFormat="1" applyBorder="1"/>
    <xf numFmtId="0" fontId="11" fillId="0" borderId="0" xfId="0" applyFont="1" applyAlignment="1">
      <alignment horizontal="center"/>
    </xf>
    <xf numFmtId="0" fontId="8" fillId="0" borderId="0" xfId="0" applyFont="1" applyAlignment="1">
      <alignment horizontal="center" vertical="center"/>
    </xf>
    <xf numFmtId="0" fontId="17" fillId="0" borderId="0" xfId="3" applyFont="1" applyAlignment="1">
      <alignment vertical="center"/>
    </xf>
    <xf numFmtId="0" fontId="0" fillId="15" borderId="0" xfId="0" applyFill="1"/>
    <xf numFmtId="0" fontId="0" fillId="7" borderId="0" xfId="0" applyFill="1"/>
    <xf numFmtId="0" fontId="21" fillId="15" borderId="23" xfId="0" applyFont="1" applyFill="1" applyBorder="1" applyAlignment="1" applyProtection="1">
      <alignment horizontal="left" vertical="center" wrapText="1" indent="1"/>
      <protection hidden="1"/>
    </xf>
    <xf numFmtId="0" fontId="22" fillId="7" borderId="24" xfId="0" applyFont="1" applyFill="1" applyBorder="1" applyAlignment="1" applyProtection="1">
      <alignment horizontal="center" vertical="center"/>
      <protection locked="0"/>
    </xf>
    <xf numFmtId="0" fontId="24" fillId="16" borderId="25" xfId="0" applyFont="1" applyFill="1" applyBorder="1" applyAlignment="1" applyProtection="1">
      <alignment horizontal="left" vertical="center" wrapText="1" indent="1"/>
      <protection hidden="1"/>
    </xf>
    <xf numFmtId="0" fontId="24" fillId="16" borderId="25" xfId="0" applyFont="1" applyFill="1" applyBorder="1" applyAlignment="1" applyProtection="1">
      <alignment horizontal="center" vertical="center" wrapText="1"/>
      <protection hidden="1"/>
    </xf>
    <xf numFmtId="1" fontId="25" fillId="7" borderId="25" xfId="2" applyNumberFormat="1" applyFont="1" applyFill="1" applyBorder="1" applyAlignment="1" applyProtection="1">
      <alignment horizontal="center" vertical="center" wrapText="1"/>
      <protection locked="0"/>
    </xf>
    <xf numFmtId="1" fontId="1" fillId="7" borderId="25" xfId="2" applyNumberFormat="1" applyFont="1" applyFill="1" applyBorder="1" applyAlignment="1" applyProtection="1">
      <alignment horizontal="center" vertical="center" wrapText="1"/>
      <protection locked="0"/>
    </xf>
    <xf numFmtId="0" fontId="10" fillId="15" borderId="2" xfId="0" applyFont="1" applyFill="1" applyBorder="1" applyAlignment="1" applyProtection="1">
      <alignment horizontal="left" vertical="center" wrapText="1" indent="1"/>
      <protection hidden="1"/>
    </xf>
    <xf numFmtId="9" fontId="26" fillId="7" borderId="2" xfId="2" applyFont="1" applyFill="1" applyBorder="1" applyAlignment="1" applyProtection="1">
      <alignment horizontal="center" vertical="center" wrapText="1"/>
      <protection hidden="1"/>
    </xf>
    <xf numFmtId="9" fontId="1" fillId="7" borderId="2" xfId="2" applyFont="1" applyFill="1" applyBorder="1" applyAlignment="1" applyProtection="1">
      <alignment horizontal="center" vertical="center" wrapText="1"/>
      <protection hidden="1"/>
    </xf>
    <xf numFmtId="0" fontId="24" fillId="16" borderId="2" xfId="0" applyFont="1" applyFill="1" applyBorder="1" applyAlignment="1" applyProtection="1">
      <alignment horizontal="left" vertical="center" wrapText="1" indent="1"/>
      <protection hidden="1"/>
    </xf>
    <xf numFmtId="1" fontId="1" fillId="7" borderId="2" xfId="2" applyNumberFormat="1" applyFont="1" applyFill="1" applyBorder="1" applyAlignment="1" applyProtection="1">
      <alignment horizontal="center" vertical="center" wrapText="1"/>
      <protection locked="0"/>
    </xf>
    <xf numFmtId="0" fontId="24" fillId="16" borderId="2" xfId="0" applyFont="1" applyFill="1" applyBorder="1" applyAlignment="1" applyProtection="1">
      <alignment horizontal="center" vertical="center" wrapText="1"/>
      <protection hidden="1"/>
    </xf>
    <xf numFmtId="0" fontId="27" fillId="15" borderId="2" xfId="0" applyFont="1" applyFill="1" applyBorder="1" applyAlignment="1" applyProtection="1">
      <alignment horizontal="left" vertical="center" wrapText="1" indent="1"/>
      <protection hidden="1"/>
    </xf>
    <xf numFmtId="0" fontId="0" fillId="7" borderId="2" xfId="0" applyFill="1" applyBorder="1" applyAlignment="1" applyProtection="1">
      <alignment horizontal="center" vertical="center"/>
      <protection locked="0"/>
    </xf>
    <xf numFmtId="0" fontId="10" fillId="15" borderId="2" xfId="0" applyFont="1" applyFill="1" applyBorder="1" applyAlignment="1" applyProtection="1">
      <alignment horizontal="center" vertical="center" wrapText="1"/>
      <protection hidden="1"/>
    </xf>
    <xf numFmtId="1" fontId="10" fillId="15" borderId="2" xfId="0" applyNumberFormat="1" applyFont="1" applyFill="1" applyBorder="1" applyAlignment="1" applyProtection="1">
      <alignment horizontal="center" vertical="center" wrapText="1"/>
      <protection hidden="1"/>
    </xf>
    <xf numFmtId="0" fontId="0" fillId="16" borderId="2" xfId="0" applyFill="1" applyBorder="1"/>
    <xf numFmtId="14" fontId="0" fillId="7" borderId="2" xfId="0" applyNumberFormat="1" applyFill="1" applyBorder="1" applyAlignment="1" applyProtection="1">
      <alignment horizontal="center" vertical="center"/>
      <protection locked="0"/>
    </xf>
    <xf numFmtId="1" fontId="0" fillId="7" borderId="2" xfId="0" applyNumberFormat="1" applyFill="1" applyBorder="1" applyAlignment="1" applyProtection="1">
      <alignment horizontal="center" vertical="center"/>
      <protection locked="0"/>
    </xf>
    <xf numFmtId="0" fontId="30" fillId="15" borderId="0" xfId="0" applyFont="1" applyFill="1" applyAlignment="1">
      <alignment horizontal="center" vertical="center"/>
    </xf>
    <xf numFmtId="0" fontId="5" fillId="0" borderId="2" xfId="0" applyFont="1" applyBorder="1" applyAlignment="1" applyProtection="1">
      <alignment horizontal="center" vertical="center" wrapText="1"/>
      <protection locked="0"/>
    </xf>
    <xf numFmtId="9" fontId="5" fillId="0" borderId="2" xfId="2" applyFont="1" applyBorder="1" applyAlignment="1" applyProtection="1">
      <alignment horizontal="center" vertical="center" wrapText="1"/>
      <protection locked="0"/>
    </xf>
    <xf numFmtId="0" fontId="24" fillId="16" borderId="30" xfId="0" applyFont="1" applyFill="1" applyBorder="1" applyAlignment="1">
      <alignment horizontal="left" vertical="center" wrapText="1" indent="1"/>
    </xf>
    <xf numFmtId="0" fontId="32" fillId="16" borderId="30" xfId="0" applyFont="1" applyFill="1" applyBorder="1" applyAlignment="1">
      <alignment horizontal="left" vertical="center" wrapText="1" indent="1"/>
    </xf>
    <xf numFmtId="0" fontId="25" fillId="16" borderId="30" xfId="0" applyFont="1" applyFill="1" applyBorder="1" applyAlignment="1">
      <alignment horizontal="left" vertical="center" wrapText="1" indent="1"/>
    </xf>
    <xf numFmtId="0" fontId="5" fillId="0" borderId="32" xfId="0" applyFont="1" applyBorder="1" applyAlignment="1" applyProtection="1">
      <alignment horizontal="center" vertical="center" wrapText="1"/>
      <protection locked="0"/>
    </xf>
    <xf numFmtId="0" fontId="26" fillId="0" borderId="2" xfId="0" applyFont="1" applyBorder="1" applyAlignment="1" applyProtection="1">
      <alignment horizontal="center" vertical="center" wrapText="1"/>
      <protection hidden="1"/>
    </xf>
    <xf numFmtId="0" fontId="26" fillId="9" borderId="2" xfId="0" applyFont="1" applyFill="1" applyBorder="1" applyAlignment="1" applyProtection="1">
      <alignment horizontal="center" vertical="center" wrapText="1"/>
      <protection hidden="1"/>
    </xf>
    <xf numFmtId="0" fontId="26" fillId="10" borderId="2" xfId="0" applyFont="1" applyFill="1" applyBorder="1" applyAlignment="1" applyProtection="1">
      <alignment horizontal="center" vertical="center" wrapText="1"/>
      <protection hidden="1"/>
    </xf>
    <xf numFmtId="0" fontId="26" fillId="11" borderId="2" xfId="0" applyFont="1" applyFill="1" applyBorder="1" applyAlignment="1" applyProtection="1">
      <alignment horizontal="center" vertical="center" wrapText="1"/>
      <protection hidden="1"/>
    </xf>
    <xf numFmtId="0" fontId="26" fillId="12" borderId="2" xfId="0" applyFont="1" applyFill="1" applyBorder="1" applyAlignment="1" applyProtection="1">
      <alignment horizontal="center" vertical="center" wrapText="1"/>
      <protection hidden="1"/>
    </xf>
    <xf numFmtId="0" fontId="26" fillId="13" borderId="2" xfId="0" applyFont="1" applyFill="1" applyBorder="1" applyAlignment="1" applyProtection="1">
      <alignment horizontal="center" vertical="center" wrapText="1"/>
      <protection hidden="1"/>
    </xf>
    <xf numFmtId="0" fontId="5" fillId="0" borderId="0" xfId="0" applyFont="1" applyAlignment="1" applyProtection="1">
      <alignment vertical="center" wrapText="1"/>
      <protection locked="0"/>
    </xf>
    <xf numFmtId="0" fontId="8" fillId="16" borderId="2" xfId="0" applyFont="1" applyFill="1" applyBorder="1" applyAlignment="1" applyProtection="1">
      <alignment horizontal="center" vertical="center" wrapText="1"/>
      <protection hidden="1"/>
    </xf>
    <xf numFmtId="0" fontId="25" fillId="16" borderId="29" xfId="0" applyFont="1" applyFill="1" applyBorder="1" applyAlignment="1">
      <alignment horizontal="left" vertical="center" wrapText="1" indent="1"/>
    </xf>
    <xf numFmtId="0" fontId="32" fillId="16" borderId="31" xfId="0" applyFont="1" applyFill="1" applyBorder="1" applyAlignment="1">
      <alignment horizontal="left" vertical="top" wrapText="1" indent="1"/>
    </xf>
    <xf numFmtId="0" fontId="34" fillId="0" borderId="2" xfId="0" applyFont="1" applyBorder="1" applyAlignment="1" applyProtection="1">
      <alignment horizontal="center" vertical="center" wrapText="1"/>
      <protection hidden="1"/>
    </xf>
    <xf numFmtId="0" fontId="35" fillId="0" borderId="2" xfId="0" applyFont="1" applyBorder="1" applyAlignment="1" applyProtection="1">
      <alignment horizontal="center" vertical="center" wrapText="1"/>
      <protection hidden="1"/>
    </xf>
    <xf numFmtId="0" fontId="36" fillId="0" borderId="2" xfId="0" applyFont="1" applyBorder="1" applyAlignment="1" applyProtection="1">
      <alignment horizontal="center" vertical="center" wrapText="1"/>
      <protection hidden="1"/>
    </xf>
    <xf numFmtId="0" fontId="37" fillId="0" borderId="2" xfId="0" applyFont="1" applyBorder="1" applyAlignment="1" applyProtection="1">
      <alignment horizontal="center" vertical="center" wrapText="1"/>
      <protection hidden="1"/>
    </xf>
    <xf numFmtId="9" fontId="38" fillId="0" borderId="2" xfId="0" applyNumberFormat="1" applyFont="1" applyBorder="1" applyAlignment="1" applyProtection="1">
      <alignment horizontal="center" vertical="center" wrapText="1"/>
      <protection hidden="1"/>
    </xf>
    <xf numFmtId="0" fontId="38" fillId="0" borderId="2" xfId="0" applyFont="1" applyBorder="1" applyAlignment="1" applyProtection="1">
      <alignment horizontal="center" vertical="center" wrapText="1"/>
      <protection hidden="1"/>
    </xf>
    <xf numFmtId="0" fontId="20" fillId="16" borderId="2" xfId="0" applyFont="1" applyFill="1" applyBorder="1" applyAlignment="1" applyProtection="1">
      <alignment horizontal="left" vertical="center" wrapText="1"/>
      <protection hidden="1"/>
    </xf>
    <xf numFmtId="0" fontId="8" fillId="16" borderId="2" xfId="0" applyFont="1" applyFill="1" applyBorder="1" applyAlignment="1" applyProtection="1">
      <alignment horizontal="left" vertical="center"/>
      <protection hidden="1"/>
    </xf>
    <xf numFmtId="0" fontId="8" fillId="16" borderId="2" xfId="0" applyFont="1" applyFill="1" applyBorder="1" applyAlignment="1" applyProtection="1">
      <alignment horizontal="left" vertical="center" wrapText="1"/>
      <protection hidden="1"/>
    </xf>
    <xf numFmtId="0" fontId="8" fillId="0" borderId="2" xfId="0" applyFont="1" applyBorder="1" applyAlignment="1" applyProtection="1">
      <alignment horizontal="left" vertical="center" wrapText="1"/>
      <protection hidden="1"/>
    </xf>
    <xf numFmtId="0" fontId="26" fillId="16" borderId="2" xfId="0" applyFont="1" applyFill="1" applyBorder="1" applyAlignment="1">
      <alignment horizontal="center" vertical="center" wrapText="1"/>
    </xf>
    <xf numFmtId="0" fontId="20" fillId="7" borderId="2" xfId="0" applyFont="1" applyFill="1" applyBorder="1" applyAlignment="1" applyProtection="1">
      <alignment horizontal="left" vertical="center" wrapText="1" indent="1"/>
      <protection hidden="1"/>
    </xf>
    <xf numFmtId="0" fontId="20" fillId="7" borderId="2" xfId="0" applyFont="1" applyFill="1" applyBorder="1" applyAlignment="1" applyProtection="1">
      <alignment horizontal="center" vertical="center" wrapText="1"/>
      <protection hidden="1"/>
    </xf>
    <xf numFmtId="2" fontId="14" fillId="0" borderId="2" xfId="2" applyNumberFormat="1" applyFont="1" applyBorder="1" applyAlignment="1" applyProtection="1">
      <alignment horizontal="center" vertical="center" wrapText="1"/>
      <protection hidden="1"/>
    </xf>
    <xf numFmtId="1" fontId="7" fillId="3" borderId="2" xfId="0" applyNumberFormat="1" applyFont="1" applyFill="1" applyBorder="1" applyAlignment="1" applyProtection="1">
      <alignment horizontal="center" vertical="center"/>
      <protection hidden="1"/>
    </xf>
    <xf numFmtId="1" fontId="7" fillId="7" borderId="2" xfId="0" applyNumberFormat="1" applyFont="1" applyFill="1" applyBorder="1" applyAlignment="1" applyProtection="1">
      <alignment horizontal="center" vertical="center"/>
      <protection locked="0"/>
    </xf>
    <xf numFmtId="1" fontId="14" fillId="0" borderId="2" xfId="0" applyNumberFormat="1" applyFont="1" applyBorder="1" applyAlignment="1" applyProtection="1">
      <alignment horizontal="center" vertical="center" wrapText="1"/>
      <protection locked="0"/>
    </xf>
    <xf numFmtId="1" fontId="7" fillId="4" borderId="2" xfId="0" applyNumberFormat="1" applyFont="1" applyFill="1" applyBorder="1" applyAlignment="1" applyProtection="1">
      <alignment horizontal="center" vertical="center"/>
      <protection hidden="1"/>
    </xf>
    <xf numFmtId="1" fontId="8" fillId="3" borderId="2" xfId="0" applyNumberFormat="1" applyFont="1" applyFill="1" applyBorder="1" applyAlignment="1" applyProtection="1">
      <alignment horizontal="center" vertical="center" wrapText="1"/>
      <protection locked="0" hidden="1"/>
    </xf>
    <xf numFmtId="0" fontId="13" fillId="0" borderId="0" xfId="0" applyFont="1"/>
    <xf numFmtId="9" fontId="39" fillId="0" borderId="2" xfId="2" applyFont="1" applyBorder="1" applyAlignment="1" applyProtection="1">
      <alignment horizontal="center" vertical="center" wrapText="1"/>
      <protection locked="0"/>
    </xf>
    <xf numFmtId="2" fontId="39" fillId="0" borderId="2" xfId="2" applyNumberFormat="1" applyFont="1" applyBorder="1" applyAlignment="1" applyProtection="1">
      <alignment horizontal="center" vertical="center" wrapText="1"/>
      <protection hidden="1"/>
    </xf>
    <xf numFmtId="0" fontId="11" fillId="0" borderId="0" xfId="0" applyFont="1" applyAlignment="1">
      <alignment horizontal="left"/>
    </xf>
    <xf numFmtId="0" fontId="8" fillId="0" borderId="48" xfId="0" applyFont="1" applyBorder="1" applyAlignment="1" applyProtection="1">
      <alignment horizontal="center" vertical="center"/>
      <protection locked="0"/>
    </xf>
    <xf numFmtId="14" fontId="8" fillId="0" borderId="48" xfId="0" applyNumberFormat="1" applyFont="1" applyBorder="1" applyAlignment="1" applyProtection="1">
      <alignment horizontal="center" vertical="center"/>
      <protection locked="0"/>
    </xf>
    <xf numFmtId="0" fontId="0" fillId="15" borderId="8" xfId="0" applyFill="1" applyBorder="1" applyAlignment="1">
      <alignment horizontal="center"/>
    </xf>
    <xf numFmtId="0" fontId="0" fillId="15" borderId="9" xfId="0" applyFill="1" applyBorder="1" applyAlignment="1">
      <alignment horizontal="center"/>
    </xf>
    <xf numFmtId="0" fontId="0" fillId="15" borderId="10" xfId="0" applyFill="1" applyBorder="1" applyAlignment="1">
      <alignment horizontal="center"/>
    </xf>
    <xf numFmtId="0" fontId="0" fillId="15" borderId="11" xfId="0" applyFill="1" applyBorder="1" applyAlignment="1">
      <alignment horizontal="center"/>
    </xf>
    <xf numFmtId="0" fontId="0" fillId="15" borderId="12" xfId="0" applyFill="1" applyBorder="1" applyAlignment="1">
      <alignment horizontal="center"/>
    </xf>
    <xf numFmtId="0" fontId="0" fillId="15" borderId="13" xfId="0" applyFill="1" applyBorder="1" applyAlignment="1">
      <alignment horizontal="center"/>
    </xf>
    <xf numFmtId="0" fontId="40" fillId="7" borderId="14" xfId="0" applyFont="1" applyFill="1" applyBorder="1" applyAlignment="1">
      <alignment horizontal="center" vertical="center" wrapText="1"/>
    </xf>
    <xf numFmtId="0" fontId="40" fillId="7" borderId="15" xfId="0" applyFont="1" applyFill="1" applyBorder="1" applyAlignment="1">
      <alignment horizontal="center" vertical="center" wrapText="1"/>
    </xf>
    <xf numFmtId="0" fontId="40" fillId="7" borderId="16" xfId="0" applyFont="1" applyFill="1" applyBorder="1" applyAlignment="1">
      <alignment horizontal="center" vertical="center" wrapText="1"/>
    </xf>
    <xf numFmtId="0" fontId="40" fillId="7" borderId="17" xfId="0" applyFont="1" applyFill="1" applyBorder="1" applyAlignment="1">
      <alignment horizontal="center" vertical="center" wrapText="1"/>
    </xf>
    <xf numFmtId="0" fontId="40" fillId="7" borderId="0" xfId="0" applyFont="1" applyFill="1" applyAlignment="1">
      <alignment horizontal="center" vertical="center" wrapText="1"/>
    </xf>
    <xf numFmtId="0" fontId="40" fillId="7" borderId="18" xfId="0" applyFont="1" applyFill="1" applyBorder="1" applyAlignment="1">
      <alignment horizontal="center" vertical="center" wrapText="1"/>
    </xf>
    <xf numFmtId="0" fontId="40" fillId="7" borderId="19" xfId="0" applyFont="1" applyFill="1" applyBorder="1" applyAlignment="1">
      <alignment horizontal="center" vertical="center" wrapText="1"/>
    </xf>
    <xf numFmtId="0" fontId="40" fillId="7" borderId="20" xfId="0" applyFont="1" applyFill="1" applyBorder="1" applyAlignment="1">
      <alignment horizontal="center" vertical="center" wrapText="1"/>
    </xf>
    <xf numFmtId="0" fontId="40" fillId="7" borderId="21" xfId="0" applyFont="1" applyFill="1" applyBorder="1" applyAlignment="1">
      <alignment horizontal="center" vertical="center" wrapText="1"/>
    </xf>
    <xf numFmtId="0" fontId="19" fillId="15" borderId="0" xfId="0" applyFont="1" applyFill="1" applyAlignment="1">
      <alignment horizontal="center" vertical="center"/>
    </xf>
    <xf numFmtId="0" fontId="0" fillId="15" borderId="0" xfId="0" applyFill="1" applyAlignment="1">
      <alignment horizontal="center" vertical="center"/>
    </xf>
    <xf numFmtId="0" fontId="19" fillId="15" borderId="22" xfId="0" applyFont="1" applyFill="1" applyBorder="1" applyAlignment="1">
      <alignment horizontal="center" vertical="center" wrapText="1"/>
    </xf>
    <xf numFmtId="0" fontId="19" fillId="15" borderId="22" xfId="0" applyFont="1" applyFill="1" applyBorder="1" applyAlignment="1">
      <alignment horizontal="center" vertical="center"/>
    </xf>
    <xf numFmtId="0" fontId="39" fillId="0" borderId="2" xfId="0" applyFont="1" applyBorder="1" applyAlignment="1" applyProtection="1">
      <alignment horizontal="center" vertical="center" wrapText="1"/>
      <protection locked="0"/>
    </xf>
    <xf numFmtId="0" fontId="26" fillId="16" borderId="2" xfId="0" applyFont="1" applyFill="1" applyBorder="1" applyAlignment="1">
      <alignment horizontal="center" vertical="center" wrapText="1"/>
    </xf>
    <xf numFmtId="0" fontId="8" fillId="16" borderId="2" xfId="0" applyFont="1" applyFill="1" applyBorder="1" applyAlignment="1" applyProtection="1">
      <alignment horizontal="center" vertical="center"/>
      <protection hidden="1"/>
    </xf>
    <xf numFmtId="0" fontId="8" fillId="16" borderId="2" xfId="0" applyFont="1" applyFill="1" applyBorder="1" applyAlignment="1" applyProtection="1">
      <alignment horizontal="center" vertical="center" wrapText="1"/>
      <protection hidden="1"/>
    </xf>
    <xf numFmtId="0" fontId="8" fillId="5" borderId="2" xfId="0" applyFont="1" applyFill="1" applyBorder="1" applyAlignment="1" applyProtection="1">
      <alignment horizontal="center" vertical="center" wrapText="1"/>
      <protection hidden="1"/>
    </xf>
    <xf numFmtId="0" fontId="8" fillId="5" borderId="2" xfId="0" applyFont="1" applyFill="1" applyBorder="1" applyAlignment="1" applyProtection="1">
      <alignment horizontal="center" vertical="center"/>
      <protection hidden="1"/>
    </xf>
    <xf numFmtId="0" fontId="8" fillId="0" borderId="2" xfId="0" applyFont="1" applyBorder="1" applyAlignment="1" applyProtection="1">
      <alignment horizontal="center" vertical="center" wrapText="1"/>
      <protection hidden="1"/>
    </xf>
    <xf numFmtId="0" fontId="8" fillId="0" borderId="2" xfId="0" applyFont="1" applyBorder="1" applyAlignment="1" applyProtection="1">
      <alignment horizontal="center" vertical="center"/>
      <protection hidden="1"/>
    </xf>
    <xf numFmtId="0" fontId="10" fillId="15" borderId="25" xfId="0" applyFont="1" applyFill="1" applyBorder="1" applyAlignment="1" applyProtection="1">
      <alignment horizontal="left" vertical="center" indent="1"/>
      <protection hidden="1"/>
    </xf>
    <xf numFmtId="0" fontId="23" fillId="15" borderId="25" xfId="0" applyFont="1" applyFill="1" applyBorder="1" applyAlignment="1" applyProtection="1">
      <alignment horizontal="left" vertical="center" indent="1"/>
      <protection hidden="1"/>
    </xf>
    <xf numFmtId="0" fontId="24" fillId="16" borderId="39" xfId="0" applyFont="1" applyFill="1" applyBorder="1" applyAlignment="1" applyProtection="1">
      <alignment horizontal="center" vertical="center" wrapText="1"/>
      <protection hidden="1"/>
    </xf>
    <xf numFmtId="0" fontId="0" fillId="0" borderId="40" xfId="0" applyBorder="1" applyAlignment="1">
      <alignment horizontal="center" vertical="center" wrapText="1"/>
    </xf>
    <xf numFmtId="0" fontId="0" fillId="0" borderId="41" xfId="0" applyBorder="1" applyAlignment="1">
      <alignment horizontal="center" vertical="center" wrapText="1"/>
    </xf>
    <xf numFmtId="0" fontId="24" fillId="16" borderId="42" xfId="0" applyFont="1" applyFill="1" applyBorder="1" applyAlignment="1" applyProtection="1">
      <alignment horizontal="center" vertical="center" wrapText="1"/>
      <protection hidden="1"/>
    </xf>
    <xf numFmtId="0" fontId="0" fillId="0" borderId="43" xfId="0" applyBorder="1" applyAlignment="1">
      <alignment horizontal="center" vertical="center" wrapText="1"/>
    </xf>
    <xf numFmtId="0" fontId="28" fillId="15" borderId="32" xfId="0" applyFont="1" applyFill="1" applyBorder="1" applyAlignment="1" applyProtection="1">
      <alignment horizontal="left" vertical="center" indent="1"/>
      <protection hidden="1"/>
    </xf>
    <xf numFmtId="0" fontId="28" fillId="15" borderId="44" xfId="0" applyFont="1" applyFill="1" applyBorder="1" applyAlignment="1" applyProtection="1">
      <alignment horizontal="left" vertical="center" indent="1"/>
      <protection hidden="1"/>
    </xf>
    <xf numFmtId="0" fontId="28" fillId="15" borderId="45" xfId="0" applyFont="1" applyFill="1" applyBorder="1" applyAlignment="1" applyProtection="1">
      <alignment horizontal="left" vertical="center" indent="1"/>
      <protection hidden="1"/>
    </xf>
    <xf numFmtId="0" fontId="24" fillId="16" borderId="46" xfId="0" applyFont="1" applyFill="1" applyBorder="1" applyAlignment="1" applyProtection="1">
      <alignment horizontal="center" vertical="center" wrapText="1"/>
      <protection hidden="1"/>
    </xf>
    <xf numFmtId="0" fontId="0" fillId="0" borderId="47" xfId="0" applyBorder="1" applyAlignment="1">
      <alignment horizontal="center" vertical="center" wrapText="1"/>
    </xf>
    <xf numFmtId="0" fontId="24" fillId="16" borderId="32" xfId="0" applyFont="1" applyFill="1" applyBorder="1" applyAlignment="1" applyProtection="1">
      <alignment horizontal="center" vertical="center" wrapText="1"/>
      <protection hidden="1"/>
    </xf>
    <xf numFmtId="0" fontId="0" fillId="0" borderId="44" xfId="0" applyBorder="1" applyAlignment="1">
      <alignment horizontal="center" vertical="center" wrapText="1"/>
    </xf>
    <xf numFmtId="0" fontId="0" fillId="0" borderId="45" xfId="0" applyBorder="1" applyAlignment="1">
      <alignment horizontal="center" vertical="center" wrapText="1"/>
    </xf>
    <xf numFmtId="0" fontId="26" fillId="0" borderId="26" xfId="0" applyFont="1" applyBorder="1" applyAlignment="1" applyProtection="1">
      <alignment horizontal="center" vertical="center" wrapText="1"/>
      <protection hidden="1"/>
    </xf>
    <xf numFmtId="0" fontId="4" fillId="0" borderId="27" xfId="0" applyFont="1" applyBorder="1" applyAlignment="1" applyProtection="1">
      <alignment horizontal="center" vertical="center" wrapText="1"/>
      <protection hidden="1"/>
    </xf>
    <xf numFmtId="0" fontId="4" fillId="0" borderId="28" xfId="0" applyFont="1" applyBorder="1" applyAlignment="1" applyProtection="1">
      <alignment horizontal="center" vertical="center" wrapText="1"/>
      <protection hidden="1"/>
    </xf>
    <xf numFmtId="0" fontId="25" fillId="0" borderId="33" xfId="0" applyFont="1" applyBorder="1" applyAlignment="1" applyProtection="1">
      <alignment horizontal="left" vertical="center" wrapText="1" indent="1"/>
      <protection hidden="1"/>
    </xf>
    <xf numFmtId="0" fontId="0" fillId="0" borderId="34" xfId="0" applyBorder="1" applyAlignment="1" applyProtection="1">
      <alignment horizontal="left" vertical="center" indent="1"/>
      <protection hidden="1"/>
    </xf>
    <xf numFmtId="0" fontId="0" fillId="0" borderId="35" xfId="0" applyBorder="1" applyAlignment="1" applyProtection="1">
      <alignment horizontal="left" vertical="center" indent="1"/>
      <protection hidden="1"/>
    </xf>
    <xf numFmtId="0" fontId="0" fillId="0" borderId="36" xfId="0" applyBorder="1" applyAlignment="1" applyProtection="1">
      <alignment horizontal="left" vertical="center" indent="1"/>
      <protection hidden="1"/>
    </xf>
    <xf numFmtId="0" fontId="0" fillId="0" borderId="37" xfId="0" applyBorder="1" applyAlignment="1" applyProtection="1">
      <alignment horizontal="left" vertical="center" indent="1"/>
      <protection hidden="1"/>
    </xf>
    <xf numFmtId="0" fontId="0" fillId="0" borderId="38" xfId="0" applyBorder="1" applyAlignment="1" applyProtection="1">
      <alignment horizontal="left" vertical="center" indent="1"/>
      <protection hidden="1"/>
    </xf>
    <xf numFmtId="0" fontId="33" fillId="15" borderId="0" xfId="0" applyFont="1" applyFill="1" applyAlignment="1">
      <alignment horizontal="center" vertical="center" wrapText="1"/>
    </xf>
    <xf numFmtId="9" fontId="0" fillId="7" borderId="2" xfId="2" applyFont="1" applyFill="1" applyBorder="1" applyAlignment="1" applyProtection="1">
      <alignment horizontal="center" vertical="center"/>
      <protection hidden="1"/>
    </xf>
    <xf numFmtId="0" fontId="29" fillId="17" borderId="6" xfId="0" applyFont="1" applyFill="1" applyBorder="1" applyAlignment="1" applyProtection="1">
      <alignment horizontal="center" vertical="center" wrapText="1"/>
      <protection hidden="1"/>
    </xf>
    <xf numFmtId="0" fontId="29" fillId="17" borderId="7" xfId="0" applyFont="1" applyFill="1" applyBorder="1" applyAlignment="1" applyProtection="1">
      <alignment horizontal="center" vertical="center" wrapText="1"/>
      <protection hidden="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cellXfs>
  <cellStyles count="4">
    <cellStyle name="Millares" xfId="1" builtinId="3"/>
    <cellStyle name="Normal" xfId="0" builtinId="0"/>
    <cellStyle name="Normal 2" xfId="3" xr:uid="{00000000-0005-0000-0000-000002000000}"/>
    <cellStyle name="Porcentaje" xfId="2" builtinId="5"/>
  </cellStyles>
  <dxfs count="125">
    <dxf>
      <font>
        <color theme="0"/>
      </font>
      <fill>
        <patternFill>
          <bgColor rgb="FFD7191C"/>
        </patternFill>
      </fill>
    </dxf>
    <dxf>
      <fill>
        <patternFill>
          <bgColor rgb="FFFDAE61"/>
        </patternFill>
      </fill>
    </dxf>
    <dxf>
      <fill>
        <patternFill>
          <bgColor rgb="FFFFFFBF"/>
        </patternFill>
      </fill>
    </dxf>
    <dxf>
      <fill>
        <patternFill>
          <bgColor rgb="FFC0E9AB"/>
        </patternFill>
      </fill>
    </dxf>
    <dxf>
      <fill>
        <patternFill>
          <bgColor rgb="FF006837"/>
        </patternFill>
      </fill>
    </dxf>
    <dxf>
      <fill>
        <patternFill>
          <bgColor rgb="FFD7191C"/>
        </patternFill>
      </fill>
    </dxf>
    <dxf>
      <fill>
        <patternFill>
          <bgColor rgb="FFFDAE61"/>
        </patternFill>
      </fill>
    </dxf>
    <dxf>
      <fill>
        <patternFill>
          <bgColor rgb="FFFFFFBF"/>
        </patternFill>
      </fill>
    </dxf>
    <dxf>
      <fill>
        <patternFill>
          <bgColor rgb="FFC0E9AB"/>
        </patternFill>
      </fill>
    </dxf>
    <dxf>
      <fill>
        <patternFill>
          <bgColor rgb="FF006837"/>
        </patternFill>
      </fill>
    </dxf>
    <dxf>
      <fill>
        <patternFill>
          <bgColor rgb="FFD7191C"/>
        </patternFill>
      </fill>
    </dxf>
    <dxf>
      <fill>
        <patternFill>
          <bgColor rgb="FFFDAE61"/>
        </patternFill>
      </fill>
    </dxf>
    <dxf>
      <fill>
        <patternFill>
          <bgColor rgb="FFFFFFBF"/>
        </patternFill>
      </fill>
    </dxf>
    <dxf>
      <fill>
        <patternFill>
          <bgColor rgb="FFC0E9AB"/>
        </patternFill>
      </fill>
    </dxf>
    <dxf>
      <fill>
        <patternFill>
          <bgColor rgb="FF006837"/>
        </patternFill>
      </fill>
    </dxf>
    <dxf>
      <fill>
        <patternFill>
          <bgColor rgb="FF63BE7B"/>
        </patternFill>
      </fill>
    </dxf>
    <dxf>
      <fill>
        <patternFill>
          <bgColor theme="7" tint="0.39994506668294322"/>
        </patternFill>
      </fill>
    </dxf>
    <dxf>
      <fill>
        <patternFill>
          <bgColor rgb="FFF8696B"/>
        </patternFill>
      </fill>
    </dxf>
    <dxf>
      <fill>
        <patternFill>
          <bgColor theme="7" tint="0.39994506668294322"/>
        </patternFill>
      </fill>
    </dxf>
    <dxf>
      <fill>
        <patternFill>
          <bgColor rgb="FF63BE7B"/>
        </patternFill>
      </fill>
    </dxf>
    <dxf>
      <fill>
        <patternFill>
          <bgColor rgb="FFF8696B"/>
        </patternFill>
      </fill>
    </dxf>
    <dxf>
      <fill>
        <patternFill>
          <bgColor rgb="FF006837"/>
        </patternFill>
      </fill>
    </dxf>
    <dxf>
      <fill>
        <patternFill>
          <bgColor rgb="FFD7191C"/>
        </patternFill>
      </fill>
    </dxf>
    <dxf>
      <fill>
        <patternFill>
          <bgColor rgb="FFFFFFBF"/>
        </patternFill>
      </fill>
    </dxf>
    <dxf>
      <fill>
        <patternFill>
          <bgColor rgb="FFD7191C"/>
        </patternFill>
      </fill>
    </dxf>
    <dxf>
      <fill>
        <patternFill>
          <bgColor rgb="FF006837"/>
        </patternFill>
      </fill>
    </dxf>
    <dxf>
      <fill>
        <patternFill>
          <bgColor rgb="FFD7191C"/>
        </patternFill>
      </fill>
    </dxf>
    <dxf>
      <fill>
        <patternFill>
          <bgColor rgb="FFD7191C"/>
        </patternFill>
      </fill>
    </dxf>
    <dxf>
      <fill>
        <patternFill>
          <bgColor rgb="FFFDAE61"/>
        </patternFill>
      </fill>
    </dxf>
    <dxf>
      <fill>
        <patternFill>
          <bgColor rgb="FFC0E9AB"/>
        </patternFill>
      </fill>
    </dxf>
    <dxf>
      <fill>
        <patternFill>
          <bgColor rgb="FF006837"/>
        </patternFill>
      </fill>
    </dxf>
    <dxf>
      <fill>
        <patternFill>
          <bgColor rgb="FFFFFFBF"/>
        </patternFill>
      </fill>
    </dxf>
    <dxf>
      <fill>
        <patternFill>
          <bgColor rgb="FFC0E9AB"/>
        </patternFill>
      </fill>
    </dxf>
    <dxf>
      <fill>
        <patternFill>
          <bgColor rgb="FFD7191C"/>
        </patternFill>
      </fill>
    </dxf>
    <dxf>
      <fill>
        <patternFill>
          <bgColor rgb="FFFDAE61"/>
        </patternFill>
      </fill>
    </dxf>
    <dxf>
      <fill>
        <patternFill>
          <bgColor rgb="FFFFFFBF"/>
        </patternFill>
      </fill>
    </dxf>
    <dxf>
      <fill>
        <patternFill>
          <bgColor rgb="FF006837"/>
        </patternFill>
      </fill>
    </dxf>
    <dxf>
      <fill>
        <patternFill>
          <bgColor rgb="FFC0E9AB"/>
        </patternFill>
      </fill>
    </dxf>
    <dxf>
      <fill>
        <patternFill>
          <bgColor rgb="FF006837"/>
        </patternFill>
      </fill>
    </dxf>
    <dxf>
      <fill>
        <patternFill>
          <bgColor rgb="FFFDAE61"/>
        </patternFill>
      </fill>
    </dxf>
    <dxf>
      <fill>
        <patternFill>
          <bgColor rgb="FFFFFFBF"/>
        </patternFill>
      </fill>
    </dxf>
    <dxf>
      <fill>
        <patternFill>
          <bgColor rgb="FFD7191C"/>
        </patternFill>
      </fill>
    </dxf>
    <dxf>
      <fill>
        <patternFill>
          <bgColor rgb="FF006837"/>
        </patternFill>
      </fill>
    </dxf>
    <dxf>
      <fill>
        <patternFill>
          <bgColor rgb="FFC0E9AB"/>
        </patternFill>
      </fill>
    </dxf>
    <dxf>
      <fill>
        <patternFill>
          <bgColor rgb="FF006837"/>
        </patternFill>
      </fill>
    </dxf>
    <dxf>
      <fill>
        <patternFill>
          <bgColor rgb="FFFFFFBF"/>
        </patternFill>
      </fill>
    </dxf>
    <dxf>
      <fill>
        <patternFill>
          <bgColor rgb="FFC0E9AB"/>
        </patternFill>
      </fill>
    </dxf>
    <dxf>
      <fill>
        <patternFill>
          <bgColor rgb="FFFDAE61"/>
        </patternFill>
      </fill>
    </dxf>
    <dxf>
      <fill>
        <patternFill>
          <bgColor rgb="FF006837"/>
        </patternFill>
      </fill>
    </dxf>
    <dxf>
      <fill>
        <patternFill>
          <bgColor rgb="FFC0E9AB"/>
        </patternFill>
      </fill>
    </dxf>
    <dxf>
      <fill>
        <patternFill>
          <bgColor rgb="FFFFFFBF"/>
        </patternFill>
      </fill>
    </dxf>
    <dxf>
      <fill>
        <patternFill>
          <bgColor rgb="FFD7191C"/>
        </patternFill>
      </fill>
    </dxf>
    <dxf>
      <fill>
        <patternFill>
          <bgColor rgb="FFFDAE61"/>
        </patternFill>
      </fill>
    </dxf>
    <dxf>
      <fill>
        <patternFill>
          <bgColor rgb="FFFDAE61"/>
        </patternFill>
      </fill>
    </dxf>
    <dxf>
      <fill>
        <patternFill>
          <bgColor rgb="FFFFFFBF"/>
        </patternFill>
      </fill>
    </dxf>
    <dxf>
      <fill>
        <patternFill>
          <bgColor rgb="FFC0E9AB"/>
        </patternFill>
      </fill>
    </dxf>
    <dxf>
      <fill>
        <patternFill>
          <bgColor rgb="FF006837"/>
        </patternFill>
      </fill>
    </dxf>
    <dxf>
      <fill>
        <patternFill>
          <bgColor rgb="FFD7191C"/>
        </patternFill>
      </fill>
    </dxf>
    <dxf>
      <fill>
        <patternFill>
          <bgColor rgb="FF006837"/>
        </patternFill>
      </fill>
    </dxf>
    <dxf>
      <fill>
        <patternFill>
          <bgColor rgb="FFD7191C"/>
        </patternFill>
      </fill>
    </dxf>
    <dxf>
      <fill>
        <patternFill>
          <bgColor rgb="FFFFFFBF"/>
        </patternFill>
      </fill>
    </dxf>
    <dxf>
      <fill>
        <patternFill>
          <bgColor rgb="FF006837"/>
        </patternFill>
      </fill>
    </dxf>
    <dxf>
      <fill>
        <patternFill>
          <bgColor rgb="FFD7191C"/>
        </patternFill>
      </fill>
    </dxf>
    <dxf>
      <fill>
        <patternFill>
          <bgColor rgb="FFD7191C"/>
        </patternFill>
      </fill>
    </dxf>
    <dxf>
      <fill>
        <patternFill>
          <bgColor rgb="FFFFFFBF"/>
        </patternFill>
      </fill>
    </dxf>
    <dxf>
      <fill>
        <patternFill>
          <bgColor rgb="FF006837"/>
        </patternFill>
      </fill>
    </dxf>
    <dxf>
      <fill>
        <patternFill>
          <bgColor rgb="FF006837"/>
        </patternFill>
      </fill>
    </dxf>
    <dxf>
      <fill>
        <patternFill>
          <bgColor rgb="FFD7191C"/>
        </patternFill>
      </fill>
    </dxf>
    <dxf>
      <fill>
        <patternFill>
          <bgColor rgb="FFD7191C"/>
        </patternFill>
      </fill>
    </dxf>
    <dxf>
      <fill>
        <patternFill>
          <bgColor rgb="FF006837"/>
        </patternFill>
      </fill>
    </dxf>
    <dxf>
      <fill>
        <patternFill>
          <bgColor rgb="FFC0E9AB"/>
        </patternFill>
      </fill>
    </dxf>
    <dxf>
      <fill>
        <patternFill>
          <bgColor rgb="FFFFFFBF"/>
        </patternFill>
      </fill>
    </dxf>
    <dxf>
      <fill>
        <patternFill>
          <bgColor rgb="FFFDAE61"/>
        </patternFill>
      </fill>
    </dxf>
    <dxf>
      <fill>
        <patternFill>
          <bgColor rgb="FF006837"/>
        </patternFill>
      </fill>
    </dxf>
    <dxf>
      <fill>
        <patternFill>
          <bgColor rgb="FFC0E9AB"/>
        </patternFill>
      </fill>
    </dxf>
    <dxf>
      <fill>
        <patternFill>
          <bgColor rgb="FFFFFFBF"/>
        </patternFill>
      </fill>
    </dxf>
    <dxf>
      <fill>
        <patternFill>
          <bgColor rgb="FFD7191C"/>
        </patternFill>
      </fill>
    </dxf>
    <dxf>
      <fill>
        <patternFill>
          <bgColor rgb="FFFDAE61"/>
        </patternFill>
      </fill>
    </dxf>
    <dxf>
      <fill>
        <patternFill>
          <bgColor rgb="FF006837"/>
        </patternFill>
      </fill>
    </dxf>
    <dxf>
      <fill>
        <patternFill>
          <bgColor rgb="FFD7191C"/>
        </patternFill>
      </fill>
    </dxf>
    <dxf>
      <fill>
        <patternFill>
          <bgColor rgb="FFFDAE61"/>
        </patternFill>
      </fill>
    </dxf>
    <dxf>
      <fill>
        <patternFill>
          <bgColor rgb="FFFFFFBF"/>
        </patternFill>
      </fill>
    </dxf>
    <dxf>
      <fill>
        <patternFill>
          <bgColor rgb="FFC0E9AB"/>
        </patternFill>
      </fill>
    </dxf>
    <dxf>
      <fill>
        <patternFill>
          <bgColor rgb="FFC0E9AB"/>
        </patternFill>
      </fill>
    </dxf>
    <dxf>
      <fill>
        <patternFill>
          <bgColor rgb="FF006837"/>
        </patternFill>
      </fill>
    </dxf>
    <dxf>
      <fill>
        <patternFill>
          <bgColor rgb="FFFFFFBF"/>
        </patternFill>
      </fill>
    </dxf>
    <dxf>
      <fill>
        <patternFill>
          <bgColor rgb="FFFDAE61"/>
        </patternFill>
      </fill>
    </dxf>
    <dxf>
      <fill>
        <patternFill>
          <bgColor rgb="FFD7191C"/>
        </patternFill>
      </fill>
    </dxf>
    <dxf>
      <fill>
        <patternFill>
          <bgColor rgb="FFFDAE61"/>
        </patternFill>
      </fill>
    </dxf>
    <dxf>
      <fill>
        <patternFill>
          <bgColor rgb="FFD7191C"/>
        </patternFill>
      </fill>
    </dxf>
    <dxf>
      <fill>
        <patternFill>
          <bgColor rgb="FF006837"/>
        </patternFill>
      </fill>
    </dxf>
    <dxf>
      <fill>
        <patternFill>
          <bgColor rgb="FFC0E9AB"/>
        </patternFill>
      </fill>
    </dxf>
    <dxf>
      <fill>
        <patternFill>
          <bgColor rgb="FFFFFFBF"/>
        </patternFill>
      </fill>
    </dxf>
    <dxf>
      <fill>
        <patternFill>
          <bgColor rgb="FFFFFFBF"/>
        </patternFill>
      </fill>
    </dxf>
    <dxf>
      <fill>
        <patternFill>
          <bgColor rgb="FFC0E9AB"/>
        </patternFill>
      </fill>
    </dxf>
    <dxf>
      <fill>
        <patternFill>
          <bgColor rgb="FFFDAE61"/>
        </patternFill>
      </fill>
    </dxf>
    <dxf>
      <fill>
        <patternFill>
          <bgColor rgb="FF006837"/>
        </patternFill>
      </fill>
    </dxf>
    <dxf>
      <fill>
        <patternFill>
          <bgColor rgb="FFD7191C"/>
        </patternFill>
      </fill>
    </dxf>
    <dxf>
      <fill>
        <patternFill>
          <bgColor rgb="FF63BE7B"/>
        </patternFill>
      </fill>
    </dxf>
    <dxf>
      <fill>
        <patternFill>
          <bgColor rgb="FFF8696B"/>
        </patternFill>
      </fill>
    </dxf>
    <dxf>
      <fill>
        <patternFill>
          <bgColor theme="7" tint="0.39994506668294322"/>
        </patternFill>
      </fill>
    </dxf>
    <dxf>
      <fill>
        <patternFill>
          <bgColor rgb="FFF8696B"/>
        </patternFill>
      </fill>
    </dxf>
    <dxf>
      <fill>
        <patternFill>
          <bgColor theme="7" tint="0.39994506668294322"/>
        </patternFill>
      </fill>
    </dxf>
    <dxf>
      <fill>
        <patternFill>
          <bgColor rgb="FF63BE7B"/>
        </patternFill>
      </fill>
    </dxf>
    <dxf>
      <fill>
        <patternFill>
          <bgColor rgb="FF63BE7B"/>
        </patternFill>
      </fill>
    </dxf>
    <dxf>
      <fill>
        <patternFill>
          <bgColor rgb="FFF8696B"/>
        </patternFill>
      </fill>
    </dxf>
    <dxf>
      <fill>
        <patternFill>
          <bgColor rgb="FFFFD966"/>
        </patternFill>
      </fill>
    </dxf>
    <dxf>
      <fill>
        <patternFill>
          <bgColor rgb="FFF8696B"/>
        </patternFill>
      </fill>
    </dxf>
    <dxf>
      <fill>
        <patternFill>
          <fgColor theme="7" tint="0.39988402966399123"/>
          <bgColor rgb="FFFFD966"/>
        </patternFill>
      </fill>
    </dxf>
    <dxf>
      <fill>
        <patternFill>
          <bgColor rgb="FF63BE7B"/>
        </patternFill>
      </fill>
    </dxf>
    <dxf>
      <fill>
        <patternFill>
          <bgColor rgb="FFF8696B"/>
        </patternFill>
      </fill>
    </dxf>
    <dxf>
      <fill>
        <patternFill>
          <bgColor rgb="FFFFD966"/>
        </patternFill>
      </fill>
    </dxf>
    <dxf>
      <fill>
        <patternFill>
          <bgColor rgb="FF63BE7B"/>
        </patternFill>
      </fill>
    </dxf>
    <dxf>
      <fill>
        <patternFill>
          <bgColor rgb="FF63BE7B"/>
        </patternFill>
      </fill>
    </dxf>
    <dxf>
      <fill>
        <patternFill>
          <bgColor rgb="FFFFD966"/>
        </patternFill>
      </fill>
    </dxf>
    <dxf>
      <fill>
        <patternFill>
          <bgColor rgb="FFF8696B"/>
        </patternFill>
      </fill>
    </dxf>
    <dxf>
      <fill>
        <patternFill>
          <bgColor rgb="FFF8696B"/>
        </patternFill>
      </fill>
    </dxf>
    <dxf>
      <fill>
        <patternFill>
          <bgColor rgb="FFFFD966"/>
        </patternFill>
      </fill>
    </dxf>
    <dxf>
      <fill>
        <patternFill>
          <bgColor rgb="FF63BE7B"/>
        </patternFill>
      </fill>
    </dxf>
    <dxf>
      <fill>
        <patternFill>
          <bgColor rgb="FF63BE7B"/>
        </patternFill>
      </fill>
    </dxf>
    <dxf>
      <fill>
        <patternFill>
          <bgColor rgb="FFF8696B"/>
        </patternFill>
      </fill>
    </dxf>
    <dxf>
      <fill>
        <patternFill>
          <fgColor theme="7" tint="0.39988402966399123"/>
          <bgColor rgb="FFFFD966"/>
        </patternFill>
      </fill>
    </dxf>
    <dxf>
      <border outline="0">
        <top style="thin">
          <color theme="4" tint="0.39997558519241921"/>
        </top>
      </border>
    </dxf>
    <dxf>
      <border outline="0">
        <bottom style="thin">
          <color theme="4" tint="0.39997558519241921"/>
        </bottom>
      </border>
    </dxf>
    <dxf>
      <font>
        <b/>
        <i val="0"/>
        <strike val="0"/>
        <condense val="0"/>
        <extend val="0"/>
        <outline val="0"/>
        <shadow val="0"/>
        <u val="none"/>
        <vertAlign val="baseline"/>
        <sz val="11"/>
        <color theme="0"/>
        <name val="Calibri"/>
        <scheme val="none"/>
      </font>
      <fill>
        <patternFill patternType="solid">
          <fgColor theme="4"/>
          <bgColor theme="4"/>
        </patternFill>
      </fill>
    </dxf>
  </dxfs>
  <tableStyles count="0" defaultTableStyle="TableStyleMedium2" defaultPivotStyle="PivotStyleLight16"/>
  <colors>
    <mruColors>
      <color rgb="FFD7191C"/>
      <color rgb="FFE55A62"/>
      <color rgb="FFF0F0F0"/>
      <color rgb="FFF6C6C8"/>
      <color rgb="FFCDCDCD"/>
      <color rgb="FFE1E8EB"/>
      <color rgb="FFDCE4E8"/>
      <color rgb="FFFDAE61"/>
      <color rgb="FF006837"/>
      <color rgb="FFC0E9A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5.xml"/><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spPr>
            <a:ln w="0" cmpd="sng">
              <a:noFill/>
            </a:ln>
          </c:spPr>
          <c:dPt>
            <c:idx val="0"/>
            <c:bubble3D val="0"/>
            <c:spPr>
              <a:solidFill>
                <a:srgbClr val="D7191C"/>
              </a:solidFill>
              <a:ln w="0" cmpd="sng">
                <a:noFill/>
              </a:ln>
              <a:effectLst/>
            </c:spPr>
            <c:extLst>
              <c:ext xmlns:c16="http://schemas.microsoft.com/office/drawing/2014/chart" uri="{C3380CC4-5D6E-409C-BE32-E72D297353CC}">
                <c16:uniqueId val="{00000001-0234-43FF-B332-33B1AE27B1CF}"/>
              </c:ext>
            </c:extLst>
          </c:dPt>
          <c:dPt>
            <c:idx val="1"/>
            <c:bubble3D val="0"/>
            <c:spPr>
              <a:solidFill>
                <a:srgbClr val="D7191C"/>
              </a:solidFill>
              <a:ln w="0" cmpd="sng">
                <a:noFill/>
              </a:ln>
              <a:effectLst/>
            </c:spPr>
            <c:extLst>
              <c:ext xmlns:c16="http://schemas.microsoft.com/office/drawing/2014/chart" uri="{C3380CC4-5D6E-409C-BE32-E72D297353CC}">
                <c16:uniqueId val="{00000003-0234-43FF-B332-33B1AE27B1CF}"/>
              </c:ext>
            </c:extLst>
          </c:dPt>
          <c:dPt>
            <c:idx val="2"/>
            <c:bubble3D val="0"/>
            <c:spPr>
              <a:solidFill>
                <a:srgbClr val="D7191C"/>
              </a:solidFill>
              <a:ln w="0" cmpd="sng">
                <a:noFill/>
              </a:ln>
              <a:effectLst/>
            </c:spPr>
            <c:extLst>
              <c:ext xmlns:c16="http://schemas.microsoft.com/office/drawing/2014/chart" uri="{C3380CC4-5D6E-409C-BE32-E72D297353CC}">
                <c16:uniqueId val="{00000005-0234-43FF-B332-33B1AE27B1CF}"/>
              </c:ext>
            </c:extLst>
          </c:dPt>
          <c:dPt>
            <c:idx val="3"/>
            <c:bubble3D val="0"/>
            <c:spPr>
              <a:solidFill>
                <a:srgbClr val="D7191C"/>
              </a:solidFill>
              <a:ln w="0" cmpd="sng">
                <a:noFill/>
              </a:ln>
              <a:effectLst/>
            </c:spPr>
            <c:extLst>
              <c:ext xmlns:c16="http://schemas.microsoft.com/office/drawing/2014/chart" uri="{C3380CC4-5D6E-409C-BE32-E72D297353CC}">
                <c16:uniqueId val="{00000007-0234-43FF-B332-33B1AE27B1CF}"/>
              </c:ext>
            </c:extLst>
          </c:dPt>
          <c:dPt>
            <c:idx val="4"/>
            <c:bubble3D val="0"/>
            <c:spPr>
              <a:solidFill>
                <a:srgbClr val="D7191C"/>
              </a:solidFill>
              <a:ln w="0" cmpd="sng">
                <a:noFill/>
              </a:ln>
              <a:effectLst/>
            </c:spPr>
            <c:extLst>
              <c:ext xmlns:c16="http://schemas.microsoft.com/office/drawing/2014/chart" uri="{C3380CC4-5D6E-409C-BE32-E72D297353CC}">
                <c16:uniqueId val="{00000009-0234-43FF-B332-33B1AE27B1CF}"/>
              </c:ext>
            </c:extLst>
          </c:dPt>
          <c:dPt>
            <c:idx val="5"/>
            <c:bubble3D val="0"/>
            <c:spPr>
              <a:solidFill>
                <a:srgbClr val="D7191C"/>
              </a:solidFill>
              <a:ln w="0" cmpd="sng">
                <a:noFill/>
              </a:ln>
              <a:effectLst/>
            </c:spPr>
            <c:extLst>
              <c:ext xmlns:c16="http://schemas.microsoft.com/office/drawing/2014/chart" uri="{C3380CC4-5D6E-409C-BE32-E72D297353CC}">
                <c16:uniqueId val="{0000000B-0234-43FF-B332-33B1AE27B1CF}"/>
              </c:ext>
            </c:extLst>
          </c:dPt>
          <c:dPt>
            <c:idx val="6"/>
            <c:bubble3D val="0"/>
            <c:spPr>
              <a:solidFill>
                <a:srgbClr val="FDAE61"/>
              </a:solidFill>
              <a:ln w="0" cmpd="sng">
                <a:noFill/>
              </a:ln>
              <a:effectLst/>
            </c:spPr>
            <c:extLst>
              <c:ext xmlns:c16="http://schemas.microsoft.com/office/drawing/2014/chart" uri="{C3380CC4-5D6E-409C-BE32-E72D297353CC}">
                <c16:uniqueId val="{0000000D-0234-43FF-B332-33B1AE27B1CF}"/>
              </c:ext>
            </c:extLst>
          </c:dPt>
          <c:dPt>
            <c:idx val="7"/>
            <c:bubble3D val="0"/>
            <c:spPr>
              <a:solidFill>
                <a:srgbClr val="FDAE61"/>
              </a:solidFill>
              <a:ln w="0" cmpd="sng">
                <a:noFill/>
              </a:ln>
              <a:effectLst/>
            </c:spPr>
            <c:extLst>
              <c:ext xmlns:c16="http://schemas.microsoft.com/office/drawing/2014/chart" uri="{C3380CC4-5D6E-409C-BE32-E72D297353CC}">
                <c16:uniqueId val="{0000000F-0234-43FF-B332-33B1AE27B1CF}"/>
              </c:ext>
            </c:extLst>
          </c:dPt>
          <c:dPt>
            <c:idx val="8"/>
            <c:bubble3D val="0"/>
            <c:spPr>
              <a:solidFill>
                <a:srgbClr val="FDAE61"/>
              </a:solidFill>
              <a:ln w="0" cmpd="sng">
                <a:noFill/>
              </a:ln>
              <a:effectLst/>
            </c:spPr>
            <c:extLst>
              <c:ext xmlns:c16="http://schemas.microsoft.com/office/drawing/2014/chart" uri="{C3380CC4-5D6E-409C-BE32-E72D297353CC}">
                <c16:uniqueId val="{00000011-0234-43FF-B332-33B1AE27B1CF}"/>
              </c:ext>
            </c:extLst>
          </c:dPt>
          <c:dPt>
            <c:idx val="9"/>
            <c:bubble3D val="0"/>
            <c:spPr>
              <a:solidFill>
                <a:srgbClr val="FDAE61"/>
              </a:solidFill>
              <a:ln w="0" cmpd="sng">
                <a:noFill/>
              </a:ln>
              <a:effectLst/>
            </c:spPr>
            <c:extLst>
              <c:ext xmlns:c16="http://schemas.microsoft.com/office/drawing/2014/chart" uri="{C3380CC4-5D6E-409C-BE32-E72D297353CC}">
                <c16:uniqueId val="{00000013-0234-43FF-B332-33B1AE27B1CF}"/>
              </c:ext>
            </c:extLst>
          </c:dPt>
          <c:dPt>
            <c:idx val="10"/>
            <c:bubble3D val="0"/>
            <c:spPr>
              <a:solidFill>
                <a:srgbClr val="FFFFBF"/>
              </a:solidFill>
              <a:ln w="0" cmpd="sng">
                <a:noFill/>
              </a:ln>
              <a:effectLst/>
            </c:spPr>
            <c:extLst>
              <c:ext xmlns:c16="http://schemas.microsoft.com/office/drawing/2014/chart" uri="{C3380CC4-5D6E-409C-BE32-E72D297353CC}">
                <c16:uniqueId val="{00000015-0234-43FF-B332-33B1AE27B1CF}"/>
              </c:ext>
            </c:extLst>
          </c:dPt>
          <c:dPt>
            <c:idx val="11"/>
            <c:bubble3D val="0"/>
            <c:spPr>
              <a:solidFill>
                <a:srgbClr val="FFFFBF"/>
              </a:solidFill>
              <a:ln w="0" cmpd="sng">
                <a:noFill/>
              </a:ln>
              <a:effectLst/>
            </c:spPr>
            <c:extLst>
              <c:ext xmlns:c16="http://schemas.microsoft.com/office/drawing/2014/chart" uri="{C3380CC4-5D6E-409C-BE32-E72D297353CC}">
                <c16:uniqueId val="{00000017-0234-43FF-B332-33B1AE27B1CF}"/>
              </c:ext>
            </c:extLst>
          </c:dPt>
          <c:dPt>
            <c:idx val="12"/>
            <c:bubble3D val="0"/>
            <c:spPr>
              <a:solidFill>
                <a:srgbClr val="FFFFBF"/>
              </a:solidFill>
              <a:ln w="0" cmpd="sng">
                <a:noFill/>
              </a:ln>
              <a:effectLst/>
            </c:spPr>
            <c:extLst>
              <c:ext xmlns:c16="http://schemas.microsoft.com/office/drawing/2014/chart" uri="{C3380CC4-5D6E-409C-BE32-E72D297353CC}">
                <c16:uniqueId val="{00000019-0234-43FF-B332-33B1AE27B1CF}"/>
              </c:ext>
            </c:extLst>
          </c:dPt>
          <c:dPt>
            <c:idx val="13"/>
            <c:bubble3D val="0"/>
            <c:spPr>
              <a:solidFill>
                <a:srgbClr val="FFFFBF"/>
              </a:solidFill>
              <a:ln w="0" cmpd="sng">
                <a:noFill/>
              </a:ln>
              <a:effectLst/>
            </c:spPr>
            <c:extLst>
              <c:ext xmlns:c16="http://schemas.microsoft.com/office/drawing/2014/chart" uri="{C3380CC4-5D6E-409C-BE32-E72D297353CC}">
                <c16:uniqueId val="{0000001B-0234-43FF-B332-33B1AE27B1CF}"/>
              </c:ext>
            </c:extLst>
          </c:dPt>
          <c:dPt>
            <c:idx val="14"/>
            <c:bubble3D val="0"/>
            <c:spPr>
              <a:solidFill>
                <a:srgbClr val="C0E9AB"/>
              </a:solidFill>
              <a:ln w="0" cmpd="sng">
                <a:noFill/>
              </a:ln>
              <a:effectLst/>
            </c:spPr>
            <c:extLst>
              <c:ext xmlns:c16="http://schemas.microsoft.com/office/drawing/2014/chart" uri="{C3380CC4-5D6E-409C-BE32-E72D297353CC}">
                <c16:uniqueId val="{0000001D-0234-43FF-B332-33B1AE27B1CF}"/>
              </c:ext>
            </c:extLst>
          </c:dPt>
          <c:dPt>
            <c:idx val="15"/>
            <c:bubble3D val="0"/>
            <c:spPr>
              <a:solidFill>
                <a:srgbClr val="C0E9AB"/>
              </a:solidFill>
              <a:ln w="0" cmpd="sng">
                <a:noFill/>
              </a:ln>
              <a:effectLst/>
            </c:spPr>
            <c:extLst>
              <c:ext xmlns:c16="http://schemas.microsoft.com/office/drawing/2014/chart" uri="{C3380CC4-5D6E-409C-BE32-E72D297353CC}">
                <c16:uniqueId val="{0000001F-0234-43FF-B332-33B1AE27B1CF}"/>
              </c:ext>
            </c:extLst>
          </c:dPt>
          <c:dPt>
            <c:idx val="16"/>
            <c:bubble3D val="0"/>
            <c:spPr>
              <a:solidFill>
                <a:srgbClr val="C0E9AB"/>
              </a:solidFill>
              <a:ln w="0" cmpd="sng">
                <a:noFill/>
              </a:ln>
              <a:effectLst/>
            </c:spPr>
            <c:extLst>
              <c:ext xmlns:c16="http://schemas.microsoft.com/office/drawing/2014/chart" uri="{C3380CC4-5D6E-409C-BE32-E72D297353CC}">
                <c16:uniqueId val="{00000021-0234-43FF-B332-33B1AE27B1CF}"/>
              </c:ext>
            </c:extLst>
          </c:dPt>
          <c:dPt>
            <c:idx val="17"/>
            <c:bubble3D val="0"/>
            <c:spPr>
              <a:solidFill>
                <a:srgbClr val="C0E9AB"/>
              </a:solidFill>
              <a:ln w="0" cmpd="sng">
                <a:noFill/>
              </a:ln>
              <a:effectLst/>
            </c:spPr>
            <c:extLst>
              <c:ext xmlns:c16="http://schemas.microsoft.com/office/drawing/2014/chart" uri="{C3380CC4-5D6E-409C-BE32-E72D297353CC}">
                <c16:uniqueId val="{00000023-0234-43FF-B332-33B1AE27B1CF}"/>
              </c:ext>
            </c:extLst>
          </c:dPt>
          <c:dPt>
            <c:idx val="18"/>
            <c:bubble3D val="0"/>
            <c:spPr>
              <a:solidFill>
                <a:srgbClr val="006837"/>
              </a:solidFill>
              <a:ln w="0" cmpd="sng">
                <a:noFill/>
              </a:ln>
              <a:effectLst/>
            </c:spPr>
            <c:extLst>
              <c:ext xmlns:c16="http://schemas.microsoft.com/office/drawing/2014/chart" uri="{C3380CC4-5D6E-409C-BE32-E72D297353CC}">
                <c16:uniqueId val="{00000025-0234-43FF-B332-33B1AE27B1CF}"/>
              </c:ext>
            </c:extLst>
          </c:dPt>
          <c:dPt>
            <c:idx val="19"/>
            <c:bubble3D val="0"/>
            <c:spPr>
              <a:solidFill>
                <a:srgbClr val="006837"/>
              </a:solidFill>
              <a:ln w="0" cmpd="sng">
                <a:noFill/>
              </a:ln>
              <a:effectLst/>
            </c:spPr>
            <c:extLst>
              <c:ext xmlns:c16="http://schemas.microsoft.com/office/drawing/2014/chart" uri="{C3380CC4-5D6E-409C-BE32-E72D297353CC}">
                <c16:uniqueId val="{00000027-0234-43FF-B332-33B1AE27B1CF}"/>
              </c:ext>
            </c:extLst>
          </c:dPt>
          <c:dPt>
            <c:idx val="20"/>
            <c:bubble3D val="0"/>
            <c:spPr>
              <a:solidFill>
                <a:srgbClr val="006837"/>
              </a:solidFill>
              <a:ln w="0" cmpd="sng">
                <a:noFill/>
              </a:ln>
              <a:effectLst/>
            </c:spPr>
            <c:extLst>
              <c:ext xmlns:c16="http://schemas.microsoft.com/office/drawing/2014/chart" uri="{C3380CC4-5D6E-409C-BE32-E72D297353CC}">
                <c16:uniqueId val="{00000029-0234-43FF-B332-33B1AE27B1CF}"/>
              </c:ext>
            </c:extLst>
          </c:dPt>
          <c:dPt>
            <c:idx val="21"/>
            <c:bubble3D val="0"/>
            <c:spPr>
              <a:noFill/>
              <a:ln w="0" cmpd="sng">
                <a:noFill/>
              </a:ln>
              <a:effectLst/>
            </c:spPr>
            <c:extLst>
              <c:ext xmlns:c16="http://schemas.microsoft.com/office/drawing/2014/chart" uri="{C3380CC4-5D6E-409C-BE32-E72D297353CC}">
                <c16:uniqueId val="{0000002B-0234-43FF-B332-33B1AE27B1CF}"/>
              </c:ext>
            </c:extLst>
          </c:dPt>
          <c:dLbls>
            <c:dLbl>
              <c:idx val="0"/>
              <c:delete val="1"/>
              <c:extLst>
                <c:ext xmlns:c15="http://schemas.microsoft.com/office/drawing/2012/chart" uri="{CE6537A1-D6FC-4f65-9D91-7224C49458BB}"/>
                <c:ext xmlns:c16="http://schemas.microsoft.com/office/drawing/2014/chart" uri="{C3380CC4-5D6E-409C-BE32-E72D297353CC}">
                  <c16:uniqueId val="{00000001-0234-43FF-B332-33B1AE27B1CF}"/>
                </c:ext>
              </c:extLst>
            </c:dLbl>
            <c:dLbl>
              <c:idx val="1"/>
              <c:delete val="1"/>
              <c:extLst>
                <c:ext xmlns:c15="http://schemas.microsoft.com/office/drawing/2012/chart" uri="{CE6537A1-D6FC-4f65-9D91-7224C49458BB}"/>
                <c:ext xmlns:c16="http://schemas.microsoft.com/office/drawing/2014/chart" uri="{C3380CC4-5D6E-409C-BE32-E72D297353CC}">
                  <c16:uniqueId val="{00000003-0234-43FF-B332-33B1AE27B1CF}"/>
                </c:ext>
              </c:extLst>
            </c:dLbl>
            <c:dLbl>
              <c:idx val="2"/>
              <c:layout>
                <c:manualLayout>
                  <c:x val="-0.10741920801092401"/>
                  <c:y val="6.7567567567566947E-3"/>
                </c:manualLayout>
              </c:layout>
              <c:tx>
                <c:rich>
                  <a:bodyPr/>
                  <a:lstStyle/>
                  <a:p>
                    <a:fld id="{DA0A1985-CCB8-44BA-8458-E66A867732D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5-0234-43FF-B332-33B1AE27B1CF}"/>
                </c:ext>
              </c:extLst>
            </c:dLbl>
            <c:dLbl>
              <c:idx val="3"/>
              <c:delete val="1"/>
              <c:extLst>
                <c:ext xmlns:c15="http://schemas.microsoft.com/office/drawing/2012/chart" uri="{CE6537A1-D6FC-4f65-9D91-7224C49458BB}"/>
                <c:ext xmlns:c16="http://schemas.microsoft.com/office/drawing/2014/chart" uri="{C3380CC4-5D6E-409C-BE32-E72D297353CC}">
                  <c16:uniqueId val="{00000007-0234-43FF-B332-33B1AE27B1CF}"/>
                </c:ext>
              </c:extLst>
            </c:dLbl>
            <c:dLbl>
              <c:idx val="4"/>
              <c:delete val="1"/>
              <c:extLst>
                <c:ext xmlns:c15="http://schemas.microsoft.com/office/drawing/2012/chart" uri="{CE6537A1-D6FC-4f65-9D91-7224C49458BB}"/>
                <c:ext xmlns:c16="http://schemas.microsoft.com/office/drawing/2014/chart" uri="{C3380CC4-5D6E-409C-BE32-E72D297353CC}">
                  <c16:uniqueId val="{00000009-0234-43FF-B332-33B1AE27B1CF}"/>
                </c:ext>
              </c:extLst>
            </c:dLbl>
            <c:dLbl>
              <c:idx val="5"/>
              <c:delete val="1"/>
              <c:extLst>
                <c:ext xmlns:c15="http://schemas.microsoft.com/office/drawing/2012/chart" uri="{CE6537A1-D6FC-4f65-9D91-7224C49458BB}"/>
                <c:ext xmlns:c16="http://schemas.microsoft.com/office/drawing/2014/chart" uri="{C3380CC4-5D6E-409C-BE32-E72D297353CC}">
                  <c16:uniqueId val="{0000000B-0234-43FF-B332-33B1AE27B1CF}"/>
                </c:ext>
              </c:extLst>
            </c:dLbl>
            <c:dLbl>
              <c:idx val="6"/>
              <c:delete val="1"/>
              <c:extLst>
                <c:ext xmlns:c15="http://schemas.microsoft.com/office/drawing/2012/chart" uri="{CE6537A1-D6FC-4f65-9D91-7224C49458BB}"/>
                <c:ext xmlns:c16="http://schemas.microsoft.com/office/drawing/2014/chart" uri="{C3380CC4-5D6E-409C-BE32-E72D297353CC}">
                  <c16:uniqueId val="{0000000D-0234-43FF-B332-33B1AE27B1CF}"/>
                </c:ext>
              </c:extLst>
            </c:dLbl>
            <c:dLbl>
              <c:idx val="7"/>
              <c:delete val="1"/>
              <c:extLst>
                <c:ext xmlns:c15="http://schemas.microsoft.com/office/drawing/2012/chart" uri="{CE6537A1-D6FC-4f65-9D91-7224C49458BB}"/>
                <c:ext xmlns:c16="http://schemas.microsoft.com/office/drawing/2014/chart" uri="{C3380CC4-5D6E-409C-BE32-E72D297353CC}">
                  <c16:uniqueId val="{0000000F-0234-43FF-B332-33B1AE27B1CF}"/>
                </c:ext>
              </c:extLst>
            </c:dLbl>
            <c:dLbl>
              <c:idx val="8"/>
              <c:delete val="1"/>
              <c:extLst>
                <c:ext xmlns:c15="http://schemas.microsoft.com/office/drawing/2012/chart" uri="{CE6537A1-D6FC-4f65-9D91-7224C49458BB}"/>
                <c:ext xmlns:c16="http://schemas.microsoft.com/office/drawing/2014/chart" uri="{C3380CC4-5D6E-409C-BE32-E72D297353CC}">
                  <c16:uniqueId val="{00000011-0234-43FF-B332-33B1AE27B1CF}"/>
                </c:ext>
              </c:extLst>
            </c:dLbl>
            <c:dLbl>
              <c:idx val="9"/>
              <c:layout>
                <c:manualLayout>
                  <c:x val="-7.5713105739788081E-2"/>
                  <c:y val="-0.12499989826853039"/>
                </c:manualLayout>
              </c:layout>
              <c:tx>
                <c:rich>
                  <a:bodyPr/>
                  <a:lstStyle/>
                  <a:p>
                    <a:fld id="{77F5C16A-B83F-4FA5-9CC7-DCA52C2CAFA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3-0234-43FF-B332-33B1AE27B1CF}"/>
                </c:ext>
              </c:extLst>
            </c:dLbl>
            <c:dLbl>
              <c:idx val="10"/>
              <c:delete val="1"/>
              <c:extLst>
                <c:ext xmlns:c15="http://schemas.microsoft.com/office/drawing/2012/chart" uri="{CE6537A1-D6FC-4f65-9D91-7224C49458BB}"/>
                <c:ext xmlns:c16="http://schemas.microsoft.com/office/drawing/2014/chart" uri="{C3380CC4-5D6E-409C-BE32-E72D297353CC}">
                  <c16:uniqueId val="{00000015-0234-43FF-B332-33B1AE27B1CF}"/>
                </c:ext>
              </c:extLst>
            </c:dLbl>
            <c:dLbl>
              <c:idx val="11"/>
              <c:layout>
                <c:manualLayout>
                  <c:x val="4.9157942649066845E-2"/>
                  <c:y val="-0.12837837837837837"/>
                </c:manualLayout>
              </c:layout>
              <c:tx>
                <c:rich>
                  <a:bodyPr/>
                  <a:lstStyle/>
                  <a:p>
                    <a:fld id="{B229F7D2-AD03-4E02-B2C8-3DD05FAFA85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7-0234-43FF-B332-33B1AE27B1CF}"/>
                </c:ext>
              </c:extLst>
            </c:dLbl>
            <c:dLbl>
              <c:idx val="12"/>
              <c:delete val="1"/>
              <c:extLst>
                <c:ext xmlns:c15="http://schemas.microsoft.com/office/drawing/2012/chart" uri="{CE6537A1-D6FC-4f65-9D91-7224C49458BB}"/>
                <c:ext xmlns:c16="http://schemas.microsoft.com/office/drawing/2014/chart" uri="{C3380CC4-5D6E-409C-BE32-E72D297353CC}">
                  <c16:uniqueId val="{00000019-0234-43FF-B332-33B1AE27B1CF}"/>
                </c:ext>
              </c:extLst>
            </c:dLbl>
            <c:dLbl>
              <c:idx val="13"/>
              <c:delete val="1"/>
              <c:extLst>
                <c:ext xmlns:c15="http://schemas.microsoft.com/office/drawing/2012/chart" uri="{CE6537A1-D6FC-4f65-9D91-7224C49458BB}"/>
                <c:ext xmlns:c16="http://schemas.microsoft.com/office/drawing/2014/chart" uri="{C3380CC4-5D6E-409C-BE32-E72D297353CC}">
                  <c16:uniqueId val="{0000001B-0234-43FF-B332-33B1AE27B1CF}"/>
                </c:ext>
              </c:extLst>
            </c:dLbl>
            <c:dLbl>
              <c:idx val="14"/>
              <c:delete val="1"/>
              <c:extLst>
                <c:ext xmlns:c15="http://schemas.microsoft.com/office/drawing/2012/chart" uri="{CE6537A1-D6FC-4f65-9D91-7224C49458BB}"/>
                <c:ext xmlns:c16="http://schemas.microsoft.com/office/drawing/2014/chart" uri="{C3380CC4-5D6E-409C-BE32-E72D297353CC}">
                  <c16:uniqueId val="{0000001D-0234-43FF-B332-33B1AE27B1CF}"/>
                </c:ext>
              </c:extLst>
            </c:dLbl>
            <c:dLbl>
              <c:idx val="15"/>
              <c:layout>
                <c:manualLayout>
                  <c:x val="0.10741920801092399"/>
                  <c:y val="-7.0945945945945943E-2"/>
                </c:manualLayout>
              </c:layout>
              <c:tx>
                <c:rich>
                  <a:bodyPr/>
                  <a:lstStyle/>
                  <a:p>
                    <a:fld id="{26345987-B6ED-40F1-BAB4-81E8153B6B5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F-0234-43FF-B332-33B1AE27B1CF}"/>
                </c:ext>
              </c:extLst>
            </c:dLbl>
            <c:dLbl>
              <c:idx val="16"/>
              <c:delete val="1"/>
              <c:extLst>
                <c:ext xmlns:c15="http://schemas.microsoft.com/office/drawing/2012/chart" uri="{CE6537A1-D6FC-4f65-9D91-7224C49458BB}"/>
                <c:ext xmlns:c16="http://schemas.microsoft.com/office/drawing/2014/chart" uri="{C3380CC4-5D6E-409C-BE32-E72D297353CC}">
                  <c16:uniqueId val="{00000021-0234-43FF-B332-33B1AE27B1CF}"/>
                </c:ext>
              </c:extLst>
            </c:dLbl>
            <c:dLbl>
              <c:idx val="17"/>
              <c:delete val="1"/>
              <c:extLst>
                <c:ext xmlns:c15="http://schemas.microsoft.com/office/drawing/2012/chart" uri="{CE6537A1-D6FC-4f65-9D91-7224C49458BB}"/>
                <c:ext xmlns:c16="http://schemas.microsoft.com/office/drawing/2014/chart" uri="{C3380CC4-5D6E-409C-BE32-E72D297353CC}">
                  <c16:uniqueId val="{00000023-0234-43FF-B332-33B1AE27B1CF}"/>
                </c:ext>
              </c:extLst>
            </c:dLbl>
            <c:dLbl>
              <c:idx val="18"/>
              <c:delete val="1"/>
              <c:extLst>
                <c:ext xmlns:c15="http://schemas.microsoft.com/office/drawing/2012/chart" uri="{CE6537A1-D6FC-4f65-9D91-7224C49458BB}"/>
                <c:ext xmlns:c16="http://schemas.microsoft.com/office/drawing/2014/chart" uri="{C3380CC4-5D6E-409C-BE32-E72D297353CC}">
                  <c16:uniqueId val="{00000025-0234-43FF-B332-33B1AE27B1CF}"/>
                </c:ext>
              </c:extLst>
            </c:dLbl>
            <c:dLbl>
              <c:idx val="19"/>
              <c:layout>
                <c:manualLayout>
                  <c:x val="9.4674556213017749E-2"/>
                  <c:y val="-4.0540540540540543E-2"/>
                </c:manualLayout>
              </c:layout>
              <c:tx>
                <c:rich>
                  <a:bodyPr/>
                  <a:lstStyle/>
                  <a:p>
                    <a:fld id="{3CFD6B6F-4074-40B4-A2BE-4B94CAE1F25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7-0234-43FF-B332-33B1AE27B1CF}"/>
                </c:ext>
              </c:extLst>
            </c:dLbl>
            <c:dLbl>
              <c:idx val="20"/>
              <c:delete val="1"/>
              <c:extLst>
                <c:ext xmlns:c15="http://schemas.microsoft.com/office/drawing/2012/chart" uri="{CE6537A1-D6FC-4f65-9D91-7224C49458BB}"/>
                <c:ext xmlns:c16="http://schemas.microsoft.com/office/drawing/2014/chart" uri="{C3380CC4-5D6E-409C-BE32-E72D297353CC}">
                  <c16:uniqueId val="{00000029-0234-43FF-B332-33B1AE27B1CF}"/>
                </c:ext>
              </c:extLst>
            </c:dLbl>
            <c:dLbl>
              <c:idx val="21"/>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2B-0234-43FF-B332-33B1AE27B1CF}"/>
                </c:ext>
              </c:extLst>
            </c:dLbl>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ext>
            </c:extLst>
          </c:dLbls>
          <c:val>
            <c:numRef>
              <c:f>calculos!$C$3:$C$24</c:f>
              <c:numCache>
                <c:formatCode>0</c:formatCode>
                <c:ptCount val="22"/>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pt idx="20">
                  <c:v>1</c:v>
                </c:pt>
                <c:pt idx="21">
                  <c:v>21</c:v>
                </c:pt>
              </c:numCache>
            </c:numRef>
          </c:val>
          <c:extLst>
            <c:ext xmlns:c15="http://schemas.microsoft.com/office/drawing/2012/chart" uri="{02D57815-91ED-43cb-92C2-25804820EDAC}">
              <c15:datalabelsRange>
                <c15:f>calculos!$B$3:$B$23</c15:f>
                <c15:dlblRangeCache>
                  <c:ptCount val="21"/>
                  <c:pt idx="0">
                    <c:v>Nivel 1</c:v>
                  </c:pt>
                  <c:pt idx="1">
                    <c:v>Nivel 1</c:v>
                  </c:pt>
                  <c:pt idx="2">
                    <c:v>Nivel 1</c:v>
                  </c:pt>
                  <c:pt idx="3">
                    <c:v>Nivel 1</c:v>
                  </c:pt>
                  <c:pt idx="4">
                    <c:v>Nivel 1</c:v>
                  </c:pt>
                  <c:pt idx="5">
                    <c:v>Nivel 1</c:v>
                  </c:pt>
                  <c:pt idx="6">
                    <c:v>Nivel 2</c:v>
                  </c:pt>
                  <c:pt idx="7">
                    <c:v>Nivel 2</c:v>
                  </c:pt>
                  <c:pt idx="8">
                    <c:v>Nivel 2</c:v>
                  </c:pt>
                  <c:pt idx="9">
                    <c:v>Nivel 2</c:v>
                  </c:pt>
                  <c:pt idx="10">
                    <c:v>Nivel 3</c:v>
                  </c:pt>
                  <c:pt idx="11">
                    <c:v>Nivel 3</c:v>
                  </c:pt>
                  <c:pt idx="12">
                    <c:v>Nivel 3</c:v>
                  </c:pt>
                  <c:pt idx="13">
                    <c:v>Nivel 3</c:v>
                  </c:pt>
                  <c:pt idx="14">
                    <c:v>Nivel 4</c:v>
                  </c:pt>
                  <c:pt idx="15">
                    <c:v>Nivel 4</c:v>
                  </c:pt>
                  <c:pt idx="16">
                    <c:v>Nivel 4</c:v>
                  </c:pt>
                  <c:pt idx="17">
                    <c:v>Nivel 4</c:v>
                  </c:pt>
                  <c:pt idx="18">
                    <c:v>Nivel 5</c:v>
                  </c:pt>
                  <c:pt idx="19">
                    <c:v>Nivel 5</c:v>
                  </c:pt>
                  <c:pt idx="20">
                    <c:v>Nivel 5</c:v>
                  </c:pt>
                </c15:dlblRangeCache>
              </c15:datalabelsRange>
            </c:ext>
            <c:ext xmlns:c16="http://schemas.microsoft.com/office/drawing/2014/chart" uri="{C3380CC4-5D6E-409C-BE32-E72D297353CC}">
              <c16:uniqueId val="{0000002C-0234-43FF-B332-33B1AE27B1CF}"/>
            </c:ext>
          </c:extLst>
        </c:ser>
        <c:dLbls>
          <c:showLegendKey val="0"/>
          <c:showVal val="0"/>
          <c:showCatName val="0"/>
          <c:showSerName val="0"/>
          <c:showPercent val="0"/>
          <c:showBubbleSize val="0"/>
          <c:showLeaderLines val="0"/>
        </c:dLbls>
        <c:firstSliceAng val="270"/>
        <c:holeSize val="52"/>
      </c:doughnutChart>
      <c:scatterChart>
        <c:scatterStyle val="smoothMarker"/>
        <c:varyColors val="0"/>
        <c:ser>
          <c:idx val="1"/>
          <c:order val="1"/>
          <c:tx>
            <c:v>Puntos</c:v>
          </c:tx>
          <c:spPr>
            <a:ln w="28575" cap="rnd">
              <a:solidFill>
                <a:schemeClr val="accent2"/>
              </a:solidFill>
              <a:round/>
            </a:ln>
            <a:effectLst/>
          </c:spPr>
          <c:marker>
            <c:symbol val="circle"/>
            <c:size val="5"/>
            <c:spPr>
              <a:noFill/>
              <a:ln w="9525">
                <a:noFill/>
              </a:ln>
              <a:effectLst/>
            </c:spPr>
          </c:marker>
          <c:dPt>
            <c:idx val="0"/>
            <c:marker>
              <c:symbol val="circle"/>
              <c:size val="5"/>
              <c:spPr>
                <a:noFill/>
                <a:ln w="9525">
                  <a:noFill/>
                </a:ln>
                <a:effectLst/>
              </c:spPr>
            </c:marker>
            <c:bubble3D val="0"/>
            <c:spPr>
              <a:ln w="28575" cap="rnd">
                <a:noFill/>
                <a:round/>
              </a:ln>
              <a:effectLst/>
            </c:spPr>
            <c:extLst>
              <c:ext xmlns:c16="http://schemas.microsoft.com/office/drawing/2014/chart" uri="{C3380CC4-5D6E-409C-BE32-E72D297353CC}">
                <c16:uniqueId val="{0000002E-0234-43FF-B332-33B1AE27B1CF}"/>
              </c:ext>
            </c:extLst>
          </c:dPt>
          <c:dPt>
            <c:idx val="1"/>
            <c:marker>
              <c:symbol val="circle"/>
              <c:size val="5"/>
              <c:spPr>
                <a:noFill/>
                <a:ln w="9525">
                  <a:noFill/>
                </a:ln>
                <a:effectLst/>
              </c:spPr>
            </c:marker>
            <c:bubble3D val="0"/>
            <c:spPr>
              <a:ln w="57150" cap="rnd">
                <a:solidFill>
                  <a:schemeClr val="tx1"/>
                </a:solidFill>
                <a:round/>
                <a:headEnd type="oval"/>
                <a:tailEnd type="triangle"/>
              </a:ln>
              <a:effectLst/>
            </c:spPr>
            <c:extLst>
              <c:ext xmlns:c16="http://schemas.microsoft.com/office/drawing/2014/chart" uri="{C3380CC4-5D6E-409C-BE32-E72D297353CC}">
                <c16:uniqueId val="{00000030-0234-43FF-B332-33B1AE27B1CF}"/>
              </c:ext>
            </c:extLst>
          </c:dPt>
          <c:xVal>
            <c:numRef>
              <c:f>calculos!$C$32:$C$33</c:f>
              <c:numCache>
                <c:formatCode>General</c:formatCode>
                <c:ptCount val="2"/>
                <c:pt idx="0">
                  <c:v>0</c:v>
                </c:pt>
                <c:pt idx="1">
                  <c:v>0.99991000042833744</c:v>
                </c:pt>
              </c:numCache>
            </c:numRef>
          </c:xVal>
          <c:yVal>
            <c:numRef>
              <c:f>calculos!$D$32:$D$33</c:f>
              <c:numCache>
                <c:formatCode>General</c:formatCode>
                <c:ptCount val="2"/>
                <c:pt idx="0">
                  <c:v>0</c:v>
                </c:pt>
                <c:pt idx="1">
                  <c:v>1.3416074068153696E-2</c:v>
                </c:pt>
              </c:numCache>
            </c:numRef>
          </c:yVal>
          <c:smooth val="1"/>
          <c:extLst>
            <c:ext xmlns:c16="http://schemas.microsoft.com/office/drawing/2014/chart" uri="{C3380CC4-5D6E-409C-BE32-E72D297353CC}">
              <c16:uniqueId val="{00000031-0234-43FF-B332-33B1AE27B1CF}"/>
            </c:ext>
          </c:extLst>
        </c:ser>
        <c:dLbls>
          <c:showLegendKey val="0"/>
          <c:showVal val="0"/>
          <c:showCatName val="0"/>
          <c:showSerName val="0"/>
          <c:showPercent val="0"/>
          <c:showBubbleSize val="0"/>
        </c:dLbls>
        <c:axId val="738742143"/>
        <c:axId val="738745023"/>
      </c:scatterChart>
      <c:valAx>
        <c:axId val="738745023"/>
        <c:scaling>
          <c:orientation val="minMax"/>
          <c:max val="1"/>
          <c:min val="-1"/>
        </c:scaling>
        <c:delete val="1"/>
        <c:axPos val="l"/>
        <c:numFmt formatCode="General" sourceLinked="1"/>
        <c:majorTickMark val="out"/>
        <c:minorTickMark val="none"/>
        <c:tickLblPos val="nextTo"/>
        <c:crossAx val="738742143"/>
        <c:crosses val="autoZero"/>
        <c:crossBetween val="midCat"/>
      </c:valAx>
      <c:valAx>
        <c:axId val="738742143"/>
        <c:scaling>
          <c:orientation val="minMax"/>
          <c:max val="1"/>
          <c:min val="-1"/>
        </c:scaling>
        <c:delete val="1"/>
        <c:axPos val="b"/>
        <c:numFmt formatCode="General" sourceLinked="1"/>
        <c:majorTickMark val="out"/>
        <c:minorTickMark val="none"/>
        <c:tickLblPos val="nextTo"/>
        <c:crossAx val="738745023"/>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0"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spPr>
            <a:ln>
              <a:noFill/>
            </a:ln>
          </c:spPr>
          <c:dPt>
            <c:idx val="0"/>
            <c:bubble3D val="0"/>
            <c:spPr>
              <a:solidFill>
                <a:srgbClr val="D7191C"/>
              </a:solidFill>
              <a:ln w="19050">
                <a:noFill/>
              </a:ln>
              <a:effectLst/>
            </c:spPr>
            <c:extLst>
              <c:ext xmlns:c16="http://schemas.microsoft.com/office/drawing/2014/chart" uri="{C3380CC4-5D6E-409C-BE32-E72D297353CC}">
                <c16:uniqueId val="{00000001-D528-496F-B92D-AF24B933CBA5}"/>
              </c:ext>
            </c:extLst>
          </c:dPt>
          <c:dPt>
            <c:idx val="1"/>
            <c:bubble3D val="0"/>
            <c:spPr>
              <a:solidFill>
                <a:srgbClr val="D7191C"/>
              </a:solidFill>
              <a:ln w="19050">
                <a:noFill/>
              </a:ln>
              <a:effectLst/>
            </c:spPr>
            <c:extLst>
              <c:ext xmlns:c16="http://schemas.microsoft.com/office/drawing/2014/chart" uri="{C3380CC4-5D6E-409C-BE32-E72D297353CC}">
                <c16:uniqueId val="{00000003-D528-496F-B92D-AF24B933CBA5}"/>
              </c:ext>
            </c:extLst>
          </c:dPt>
          <c:dPt>
            <c:idx val="2"/>
            <c:bubble3D val="0"/>
            <c:spPr>
              <a:solidFill>
                <a:srgbClr val="D7191C"/>
              </a:solidFill>
              <a:ln w="19050">
                <a:noFill/>
              </a:ln>
              <a:effectLst/>
            </c:spPr>
            <c:extLst>
              <c:ext xmlns:c16="http://schemas.microsoft.com/office/drawing/2014/chart" uri="{C3380CC4-5D6E-409C-BE32-E72D297353CC}">
                <c16:uniqueId val="{00000005-D528-496F-B92D-AF24B933CBA5}"/>
              </c:ext>
            </c:extLst>
          </c:dPt>
          <c:dPt>
            <c:idx val="3"/>
            <c:bubble3D val="0"/>
            <c:spPr>
              <a:solidFill>
                <a:srgbClr val="D7191C"/>
              </a:solidFill>
              <a:ln w="19050">
                <a:noFill/>
              </a:ln>
              <a:effectLst/>
            </c:spPr>
            <c:extLst>
              <c:ext xmlns:c16="http://schemas.microsoft.com/office/drawing/2014/chart" uri="{C3380CC4-5D6E-409C-BE32-E72D297353CC}">
                <c16:uniqueId val="{00000007-D528-496F-B92D-AF24B933CBA5}"/>
              </c:ext>
            </c:extLst>
          </c:dPt>
          <c:dPt>
            <c:idx val="4"/>
            <c:bubble3D val="0"/>
            <c:spPr>
              <a:solidFill>
                <a:srgbClr val="D7191C"/>
              </a:solidFill>
              <a:ln w="19050">
                <a:noFill/>
              </a:ln>
              <a:effectLst/>
            </c:spPr>
            <c:extLst>
              <c:ext xmlns:c16="http://schemas.microsoft.com/office/drawing/2014/chart" uri="{C3380CC4-5D6E-409C-BE32-E72D297353CC}">
                <c16:uniqueId val="{00000009-D528-496F-B92D-AF24B933CBA5}"/>
              </c:ext>
            </c:extLst>
          </c:dPt>
          <c:dPt>
            <c:idx val="5"/>
            <c:bubble3D val="0"/>
            <c:spPr>
              <a:solidFill>
                <a:srgbClr val="D7191C"/>
              </a:solidFill>
              <a:ln w="19050">
                <a:noFill/>
              </a:ln>
              <a:effectLst/>
            </c:spPr>
            <c:extLst>
              <c:ext xmlns:c16="http://schemas.microsoft.com/office/drawing/2014/chart" uri="{C3380CC4-5D6E-409C-BE32-E72D297353CC}">
                <c16:uniqueId val="{0000000B-D528-496F-B92D-AF24B933CBA5}"/>
              </c:ext>
            </c:extLst>
          </c:dPt>
          <c:dPt>
            <c:idx val="6"/>
            <c:bubble3D val="0"/>
            <c:spPr>
              <a:solidFill>
                <a:srgbClr val="D7191C"/>
              </a:solidFill>
              <a:ln w="19050">
                <a:noFill/>
              </a:ln>
              <a:effectLst/>
            </c:spPr>
            <c:extLst>
              <c:ext xmlns:c16="http://schemas.microsoft.com/office/drawing/2014/chart" uri="{C3380CC4-5D6E-409C-BE32-E72D297353CC}">
                <c16:uniqueId val="{0000000D-D528-496F-B92D-AF24B933CBA5}"/>
              </c:ext>
            </c:extLst>
          </c:dPt>
          <c:dPt>
            <c:idx val="7"/>
            <c:bubble3D val="0"/>
            <c:spPr>
              <a:solidFill>
                <a:srgbClr val="D7191C"/>
              </a:solidFill>
              <a:ln w="19050">
                <a:noFill/>
              </a:ln>
              <a:effectLst/>
            </c:spPr>
            <c:extLst>
              <c:ext xmlns:c16="http://schemas.microsoft.com/office/drawing/2014/chart" uri="{C3380CC4-5D6E-409C-BE32-E72D297353CC}">
                <c16:uniqueId val="{0000000F-D528-496F-B92D-AF24B933CBA5}"/>
              </c:ext>
            </c:extLst>
          </c:dPt>
          <c:dPt>
            <c:idx val="8"/>
            <c:bubble3D val="0"/>
            <c:spPr>
              <a:solidFill>
                <a:srgbClr val="FF914D"/>
              </a:solidFill>
              <a:ln w="19050">
                <a:noFill/>
              </a:ln>
              <a:effectLst/>
            </c:spPr>
            <c:extLst>
              <c:ext xmlns:c16="http://schemas.microsoft.com/office/drawing/2014/chart" uri="{C3380CC4-5D6E-409C-BE32-E72D297353CC}">
                <c16:uniqueId val="{00000011-D528-496F-B92D-AF24B933CBA5}"/>
              </c:ext>
            </c:extLst>
          </c:dPt>
          <c:dPt>
            <c:idx val="9"/>
            <c:bubble3D val="0"/>
            <c:spPr>
              <a:solidFill>
                <a:srgbClr val="FF914D"/>
              </a:solidFill>
              <a:ln w="19050">
                <a:noFill/>
              </a:ln>
              <a:effectLst/>
            </c:spPr>
            <c:extLst>
              <c:ext xmlns:c16="http://schemas.microsoft.com/office/drawing/2014/chart" uri="{C3380CC4-5D6E-409C-BE32-E72D297353CC}">
                <c16:uniqueId val="{00000013-D528-496F-B92D-AF24B933CBA5}"/>
              </c:ext>
            </c:extLst>
          </c:dPt>
          <c:dPt>
            <c:idx val="10"/>
            <c:bubble3D val="0"/>
            <c:spPr>
              <a:solidFill>
                <a:srgbClr val="FF914D"/>
              </a:solidFill>
              <a:ln w="19050">
                <a:noFill/>
              </a:ln>
              <a:effectLst/>
            </c:spPr>
            <c:extLst>
              <c:ext xmlns:c16="http://schemas.microsoft.com/office/drawing/2014/chart" uri="{C3380CC4-5D6E-409C-BE32-E72D297353CC}">
                <c16:uniqueId val="{00000015-D528-496F-B92D-AF24B933CBA5}"/>
              </c:ext>
            </c:extLst>
          </c:dPt>
          <c:dPt>
            <c:idx val="11"/>
            <c:bubble3D val="0"/>
            <c:spPr>
              <a:solidFill>
                <a:srgbClr val="FF914D"/>
              </a:solidFill>
              <a:ln w="19050">
                <a:noFill/>
              </a:ln>
              <a:effectLst/>
            </c:spPr>
            <c:extLst>
              <c:ext xmlns:c16="http://schemas.microsoft.com/office/drawing/2014/chart" uri="{C3380CC4-5D6E-409C-BE32-E72D297353CC}">
                <c16:uniqueId val="{00000017-D528-496F-B92D-AF24B933CBA5}"/>
              </c:ext>
            </c:extLst>
          </c:dPt>
          <c:dPt>
            <c:idx val="12"/>
            <c:bubble3D val="0"/>
            <c:spPr>
              <a:solidFill>
                <a:srgbClr val="FF914D"/>
              </a:solidFill>
              <a:ln w="19050">
                <a:noFill/>
              </a:ln>
              <a:effectLst/>
            </c:spPr>
            <c:extLst>
              <c:ext xmlns:c16="http://schemas.microsoft.com/office/drawing/2014/chart" uri="{C3380CC4-5D6E-409C-BE32-E72D297353CC}">
                <c16:uniqueId val="{00000019-D528-496F-B92D-AF24B933CBA5}"/>
              </c:ext>
            </c:extLst>
          </c:dPt>
          <c:dPt>
            <c:idx val="13"/>
            <c:bubble3D val="0"/>
            <c:spPr>
              <a:solidFill>
                <a:srgbClr val="FF914D"/>
              </a:solidFill>
              <a:ln w="19050">
                <a:noFill/>
              </a:ln>
              <a:effectLst/>
            </c:spPr>
            <c:extLst>
              <c:ext xmlns:c16="http://schemas.microsoft.com/office/drawing/2014/chart" uri="{C3380CC4-5D6E-409C-BE32-E72D297353CC}">
                <c16:uniqueId val="{0000001B-D528-496F-B92D-AF24B933CBA5}"/>
              </c:ext>
            </c:extLst>
          </c:dPt>
          <c:dPt>
            <c:idx val="14"/>
            <c:bubble3D val="0"/>
            <c:spPr>
              <a:solidFill>
                <a:srgbClr val="FF914D"/>
              </a:solidFill>
              <a:ln w="19050">
                <a:noFill/>
              </a:ln>
              <a:effectLst/>
            </c:spPr>
            <c:extLst>
              <c:ext xmlns:c16="http://schemas.microsoft.com/office/drawing/2014/chart" uri="{C3380CC4-5D6E-409C-BE32-E72D297353CC}">
                <c16:uniqueId val="{0000001D-D528-496F-B92D-AF24B933CBA5}"/>
              </c:ext>
            </c:extLst>
          </c:dPt>
          <c:dPt>
            <c:idx val="15"/>
            <c:bubble3D val="0"/>
            <c:spPr>
              <a:solidFill>
                <a:srgbClr val="FF914D"/>
              </a:solidFill>
              <a:ln w="19050">
                <a:noFill/>
              </a:ln>
              <a:effectLst/>
            </c:spPr>
            <c:extLst>
              <c:ext xmlns:c16="http://schemas.microsoft.com/office/drawing/2014/chart" uri="{C3380CC4-5D6E-409C-BE32-E72D297353CC}">
                <c16:uniqueId val="{0000001F-D528-496F-B92D-AF24B933CBA5}"/>
              </c:ext>
            </c:extLst>
          </c:dPt>
          <c:dPt>
            <c:idx val="16"/>
            <c:bubble3D val="0"/>
            <c:spPr>
              <a:solidFill>
                <a:srgbClr val="FFFFBF"/>
              </a:solidFill>
              <a:ln w="19050">
                <a:noFill/>
              </a:ln>
              <a:effectLst/>
            </c:spPr>
            <c:extLst>
              <c:ext xmlns:c16="http://schemas.microsoft.com/office/drawing/2014/chart" uri="{C3380CC4-5D6E-409C-BE32-E72D297353CC}">
                <c16:uniqueId val="{00000021-D528-496F-B92D-AF24B933CBA5}"/>
              </c:ext>
            </c:extLst>
          </c:dPt>
          <c:dPt>
            <c:idx val="17"/>
            <c:bubble3D val="0"/>
            <c:spPr>
              <a:solidFill>
                <a:srgbClr val="FFFFBF"/>
              </a:solidFill>
              <a:ln w="19050">
                <a:noFill/>
              </a:ln>
              <a:effectLst/>
            </c:spPr>
            <c:extLst>
              <c:ext xmlns:c16="http://schemas.microsoft.com/office/drawing/2014/chart" uri="{C3380CC4-5D6E-409C-BE32-E72D297353CC}">
                <c16:uniqueId val="{00000023-D528-496F-B92D-AF24B933CBA5}"/>
              </c:ext>
            </c:extLst>
          </c:dPt>
          <c:dPt>
            <c:idx val="18"/>
            <c:bubble3D val="0"/>
            <c:spPr>
              <a:solidFill>
                <a:srgbClr val="FFFFBF"/>
              </a:solidFill>
              <a:ln w="19050">
                <a:noFill/>
              </a:ln>
              <a:effectLst/>
            </c:spPr>
            <c:extLst>
              <c:ext xmlns:c16="http://schemas.microsoft.com/office/drawing/2014/chart" uri="{C3380CC4-5D6E-409C-BE32-E72D297353CC}">
                <c16:uniqueId val="{00000025-D528-496F-B92D-AF24B933CBA5}"/>
              </c:ext>
            </c:extLst>
          </c:dPt>
          <c:dPt>
            <c:idx val="19"/>
            <c:bubble3D val="0"/>
            <c:spPr>
              <a:solidFill>
                <a:srgbClr val="FFFFBF"/>
              </a:solidFill>
              <a:ln w="19050">
                <a:noFill/>
              </a:ln>
              <a:effectLst/>
            </c:spPr>
            <c:extLst>
              <c:ext xmlns:c16="http://schemas.microsoft.com/office/drawing/2014/chart" uri="{C3380CC4-5D6E-409C-BE32-E72D297353CC}">
                <c16:uniqueId val="{00000027-D528-496F-B92D-AF24B933CBA5}"/>
              </c:ext>
            </c:extLst>
          </c:dPt>
          <c:dPt>
            <c:idx val="20"/>
            <c:bubble3D val="0"/>
            <c:spPr>
              <a:solidFill>
                <a:srgbClr val="FFFFBF"/>
              </a:solidFill>
              <a:ln w="19050">
                <a:noFill/>
              </a:ln>
              <a:effectLst/>
            </c:spPr>
            <c:extLst>
              <c:ext xmlns:c16="http://schemas.microsoft.com/office/drawing/2014/chart" uri="{C3380CC4-5D6E-409C-BE32-E72D297353CC}">
                <c16:uniqueId val="{00000029-D528-496F-B92D-AF24B933CBA5}"/>
              </c:ext>
            </c:extLst>
          </c:dPt>
          <c:dPt>
            <c:idx val="21"/>
            <c:bubble3D val="0"/>
            <c:spPr>
              <a:solidFill>
                <a:srgbClr val="FFFFBF"/>
              </a:solidFill>
              <a:ln w="19050">
                <a:noFill/>
              </a:ln>
              <a:effectLst/>
            </c:spPr>
            <c:extLst>
              <c:ext xmlns:c16="http://schemas.microsoft.com/office/drawing/2014/chart" uri="{C3380CC4-5D6E-409C-BE32-E72D297353CC}">
                <c16:uniqueId val="{0000002B-D528-496F-B92D-AF24B933CBA5}"/>
              </c:ext>
            </c:extLst>
          </c:dPt>
          <c:dPt>
            <c:idx val="22"/>
            <c:bubble3D val="0"/>
            <c:spPr>
              <a:solidFill>
                <a:srgbClr val="FFFFBF"/>
              </a:solidFill>
              <a:ln w="19050">
                <a:noFill/>
              </a:ln>
              <a:effectLst/>
            </c:spPr>
            <c:extLst>
              <c:ext xmlns:c16="http://schemas.microsoft.com/office/drawing/2014/chart" uri="{C3380CC4-5D6E-409C-BE32-E72D297353CC}">
                <c16:uniqueId val="{00000033-D528-496F-B92D-AF24B933CBA5}"/>
              </c:ext>
            </c:extLst>
          </c:dPt>
          <c:dPt>
            <c:idx val="23"/>
            <c:bubble3D val="0"/>
            <c:spPr>
              <a:solidFill>
                <a:srgbClr val="FFFFBF"/>
              </a:solidFill>
              <a:ln w="19050">
                <a:noFill/>
              </a:ln>
              <a:effectLst/>
            </c:spPr>
            <c:extLst>
              <c:ext xmlns:c16="http://schemas.microsoft.com/office/drawing/2014/chart" uri="{C3380CC4-5D6E-409C-BE32-E72D297353CC}">
                <c16:uniqueId val="{00000034-D528-496F-B92D-AF24B933CBA5}"/>
              </c:ext>
            </c:extLst>
          </c:dPt>
          <c:dPt>
            <c:idx val="24"/>
            <c:bubble3D val="0"/>
            <c:spPr>
              <a:solidFill>
                <a:srgbClr val="C0E9AB"/>
              </a:solidFill>
              <a:ln w="19050">
                <a:noFill/>
              </a:ln>
              <a:effectLst/>
            </c:spPr>
            <c:extLst>
              <c:ext xmlns:c16="http://schemas.microsoft.com/office/drawing/2014/chart" uri="{C3380CC4-5D6E-409C-BE32-E72D297353CC}">
                <c16:uniqueId val="{00000035-D528-496F-B92D-AF24B933CBA5}"/>
              </c:ext>
            </c:extLst>
          </c:dPt>
          <c:dPt>
            <c:idx val="25"/>
            <c:bubble3D val="0"/>
            <c:spPr>
              <a:solidFill>
                <a:srgbClr val="C0E9AB"/>
              </a:solidFill>
              <a:ln w="19050">
                <a:noFill/>
              </a:ln>
              <a:effectLst/>
            </c:spPr>
            <c:extLst>
              <c:ext xmlns:c16="http://schemas.microsoft.com/office/drawing/2014/chart" uri="{C3380CC4-5D6E-409C-BE32-E72D297353CC}">
                <c16:uniqueId val="{00000036-D528-496F-B92D-AF24B933CBA5}"/>
              </c:ext>
            </c:extLst>
          </c:dPt>
          <c:dPt>
            <c:idx val="26"/>
            <c:bubble3D val="0"/>
            <c:spPr>
              <a:solidFill>
                <a:srgbClr val="C0E9AB"/>
              </a:solidFill>
              <a:ln w="19050">
                <a:noFill/>
              </a:ln>
              <a:effectLst/>
            </c:spPr>
            <c:extLst>
              <c:ext xmlns:c16="http://schemas.microsoft.com/office/drawing/2014/chart" uri="{C3380CC4-5D6E-409C-BE32-E72D297353CC}">
                <c16:uniqueId val="{00000037-D528-496F-B92D-AF24B933CBA5}"/>
              </c:ext>
            </c:extLst>
          </c:dPt>
          <c:dPt>
            <c:idx val="27"/>
            <c:bubble3D val="0"/>
            <c:spPr>
              <a:solidFill>
                <a:srgbClr val="C0E9AB"/>
              </a:solidFill>
              <a:ln w="19050">
                <a:noFill/>
              </a:ln>
              <a:effectLst/>
            </c:spPr>
            <c:extLst>
              <c:ext xmlns:c16="http://schemas.microsoft.com/office/drawing/2014/chart" uri="{C3380CC4-5D6E-409C-BE32-E72D297353CC}">
                <c16:uniqueId val="{00000038-D528-496F-B92D-AF24B933CBA5}"/>
              </c:ext>
            </c:extLst>
          </c:dPt>
          <c:dPt>
            <c:idx val="28"/>
            <c:bubble3D val="0"/>
            <c:spPr>
              <a:solidFill>
                <a:srgbClr val="C0E9AB"/>
              </a:solidFill>
              <a:ln w="19050">
                <a:noFill/>
              </a:ln>
              <a:effectLst/>
            </c:spPr>
            <c:extLst>
              <c:ext xmlns:c16="http://schemas.microsoft.com/office/drawing/2014/chart" uri="{C3380CC4-5D6E-409C-BE32-E72D297353CC}">
                <c16:uniqueId val="{00000039-D528-496F-B92D-AF24B933CBA5}"/>
              </c:ext>
            </c:extLst>
          </c:dPt>
          <c:dPt>
            <c:idx val="29"/>
            <c:bubble3D val="0"/>
            <c:spPr>
              <a:solidFill>
                <a:srgbClr val="C0E9AB"/>
              </a:solidFill>
              <a:ln w="19050">
                <a:noFill/>
              </a:ln>
              <a:effectLst/>
            </c:spPr>
            <c:extLst>
              <c:ext xmlns:c16="http://schemas.microsoft.com/office/drawing/2014/chart" uri="{C3380CC4-5D6E-409C-BE32-E72D297353CC}">
                <c16:uniqueId val="{00000043-D528-496F-B92D-AF24B933CBA5}"/>
              </c:ext>
            </c:extLst>
          </c:dPt>
          <c:dPt>
            <c:idx val="30"/>
            <c:bubble3D val="0"/>
            <c:spPr>
              <a:solidFill>
                <a:srgbClr val="C0E9AB"/>
              </a:solidFill>
              <a:ln w="19050">
                <a:noFill/>
              </a:ln>
              <a:effectLst/>
            </c:spPr>
            <c:extLst>
              <c:ext xmlns:c16="http://schemas.microsoft.com/office/drawing/2014/chart" uri="{C3380CC4-5D6E-409C-BE32-E72D297353CC}">
                <c16:uniqueId val="{0000003A-D528-496F-B92D-AF24B933CBA5}"/>
              </c:ext>
            </c:extLst>
          </c:dPt>
          <c:dPt>
            <c:idx val="31"/>
            <c:bubble3D val="0"/>
            <c:spPr>
              <a:solidFill>
                <a:srgbClr val="C0E9AB"/>
              </a:solidFill>
              <a:ln w="19050">
                <a:noFill/>
              </a:ln>
              <a:effectLst/>
            </c:spPr>
            <c:extLst>
              <c:ext xmlns:c16="http://schemas.microsoft.com/office/drawing/2014/chart" uri="{C3380CC4-5D6E-409C-BE32-E72D297353CC}">
                <c16:uniqueId val="{0000003B-D528-496F-B92D-AF24B933CBA5}"/>
              </c:ext>
            </c:extLst>
          </c:dPt>
          <c:dPt>
            <c:idx val="32"/>
            <c:bubble3D val="0"/>
            <c:spPr>
              <a:solidFill>
                <a:srgbClr val="006837"/>
              </a:solidFill>
              <a:ln w="19050">
                <a:noFill/>
              </a:ln>
              <a:effectLst/>
            </c:spPr>
            <c:extLst>
              <c:ext xmlns:c16="http://schemas.microsoft.com/office/drawing/2014/chart" uri="{C3380CC4-5D6E-409C-BE32-E72D297353CC}">
                <c16:uniqueId val="{0000003C-D528-496F-B92D-AF24B933CBA5}"/>
              </c:ext>
            </c:extLst>
          </c:dPt>
          <c:dPt>
            <c:idx val="33"/>
            <c:bubble3D val="0"/>
            <c:spPr>
              <a:solidFill>
                <a:srgbClr val="006837"/>
              </a:solidFill>
              <a:ln w="19050">
                <a:noFill/>
              </a:ln>
              <a:effectLst/>
            </c:spPr>
            <c:extLst>
              <c:ext xmlns:c16="http://schemas.microsoft.com/office/drawing/2014/chart" uri="{C3380CC4-5D6E-409C-BE32-E72D297353CC}">
                <c16:uniqueId val="{0000003D-D528-496F-B92D-AF24B933CBA5}"/>
              </c:ext>
            </c:extLst>
          </c:dPt>
          <c:dPt>
            <c:idx val="34"/>
            <c:bubble3D val="0"/>
            <c:spPr>
              <a:solidFill>
                <a:srgbClr val="006837"/>
              </a:solidFill>
              <a:ln w="19050">
                <a:noFill/>
              </a:ln>
              <a:effectLst/>
            </c:spPr>
            <c:extLst>
              <c:ext xmlns:c16="http://schemas.microsoft.com/office/drawing/2014/chart" uri="{C3380CC4-5D6E-409C-BE32-E72D297353CC}">
                <c16:uniqueId val="{0000003E-D528-496F-B92D-AF24B933CBA5}"/>
              </c:ext>
            </c:extLst>
          </c:dPt>
          <c:dPt>
            <c:idx val="35"/>
            <c:bubble3D val="0"/>
            <c:spPr>
              <a:solidFill>
                <a:srgbClr val="006837"/>
              </a:solidFill>
              <a:ln w="19050">
                <a:noFill/>
              </a:ln>
              <a:effectLst/>
            </c:spPr>
            <c:extLst>
              <c:ext xmlns:c16="http://schemas.microsoft.com/office/drawing/2014/chart" uri="{C3380CC4-5D6E-409C-BE32-E72D297353CC}">
                <c16:uniqueId val="{00000044-D528-496F-B92D-AF24B933CBA5}"/>
              </c:ext>
            </c:extLst>
          </c:dPt>
          <c:dPt>
            <c:idx val="36"/>
            <c:bubble3D val="0"/>
            <c:spPr>
              <a:solidFill>
                <a:srgbClr val="006837"/>
              </a:solidFill>
              <a:ln w="19050">
                <a:noFill/>
              </a:ln>
              <a:effectLst/>
            </c:spPr>
            <c:extLst>
              <c:ext xmlns:c16="http://schemas.microsoft.com/office/drawing/2014/chart" uri="{C3380CC4-5D6E-409C-BE32-E72D297353CC}">
                <c16:uniqueId val="{0000003F-D528-496F-B92D-AF24B933CBA5}"/>
              </c:ext>
            </c:extLst>
          </c:dPt>
          <c:dPt>
            <c:idx val="37"/>
            <c:bubble3D val="0"/>
            <c:spPr>
              <a:solidFill>
                <a:srgbClr val="006837"/>
              </a:solidFill>
              <a:ln w="19050">
                <a:noFill/>
              </a:ln>
              <a:effectLst/>
            </c:spPr>
            <c:extLst>
              <c:ext xmlns:c16="http://schemas.microsoft.com/office/drawing/2014/chart" uri="{C3380CC4-5D6E-409C-BE32-E72D297353CC}">
                <c16:uniqueId val="{00000040-D528-496F-B92D-AF24B933CBA5}"/>
              </c:ext>
            </c:extLst>
          </c:dPt>
          <c:dPt>
            <c:idx val="38"/>
            <c:bubble3D val="0"/>
            <c:spPr>
              <a:solidFill>
                <a:srgbClr val="006837"/>
              </a:solidFill>
              <a:ln w="19050">
                <a:noFill/>
              </a:ln>
              <a:effectLst/>
            </c:spPr>
            <c:extLst>
              <c:ext xmlns:c16="http://schemas.microsoft.com/office/drawing/2014/chart" uri="{C3380CC4-5D6E-409C-BE32-E72D297353CC}">
                <c16:uniqueId val="{00000041-D528-496F-B92D-AF24B933CBA5}"/>
              </c:ext>
            </c:extLst>
          </c:dPt>
          <c:dPt>
            <c:idx val="39"/>
            <c:bubble3D val="0"/>
            <c:spPr>
              <a:solidFill>
                <a:srgbClr val="006837"/>
              </a:solidFill>
              <a:ln w="19050">
                <a:noFill/>
              </a:ln>
              <a:effectLst/>
            </c:spPr>
            <c:extLst>
              <c:ext xmlns:c16="http://schemas.microsoft.com/office/drawing/2014/chart" uri="{C3380CC4-5D6E-409C-BE32-E72D297353CC}">
                <c16:uniqueId val="{00000042-D528-496F-B92D-AF24B933CBA5}"/>
              </c:ext>
            </c:extLst>
          </c:dPt>
          <c:dPt>
            <c:idx val="40"/>
            <c:bubble3D val="0"/>
            <c:spPr>
              <a:noFill/>
              <a:ln w="19050">
                <a:noFill/>
              </a:ln>
              <a:effectLst/>
            </c:spPr>
            <c:extLst>
              <c:ext xmlns:c16="http://schemas.microsoft.com/office/drawing/2014/chart" uri="{C3380CC4-5D6E-409C-BE32-E72D297353CC}">
                <c16:uniqueId val="{00000032-D528-496F-B92D-AF24B933CBA5}"/>
              </c:ext>
            </c:extLst>
          </c:dPt>
          <c:dLbls>
            <c:dLbl>
              <c:idx val="0"/>
              <c:layout>
                <c:manualLayout>
                  <c:x val="-0.10522301443343236"/>
                  <c:y val="-0.10182767624020887"/>
                </c:manualLayout>
              </c:layout>
              <c:tx>
                <c:rich>
                  <a:bodyPr rot="0" spcFirstLastPara="1" vertOverflow="ellipsis" vert="horz" wrap="square" lIns="38100" tIns="19050" rIns="38100" bIns="19050" anchor="ctr" anchorCtr="1">
                    <a:spAutoFit/>
                  </a:bodyPr>
                  <a:lstStyle/>
                  <a:p>
                    <a:pPr>
                      <a:defRPr sz="1400" b="1" i="0" u="none" strike="noStrike" kern="1200" baseline="0">
                        <a:solidFill>
                          <a:srgbClr val="FF0000"/>
                        </a:solidFill>
                        <a:latin typeface="+mn-lt"/>
                        <a:ea typeface="+mn-ea"/>
                        <a:cs typeface="+mn-cs"/>
                      </a:defRPr>
                    </a:pPr>
                    <a:r>
                      <a:rPr lang="en-US">
                        <a:solidFill>
                          <a:srgbClr val="FF0000"/>
                        </a:solidFill>
                      </a:rPr>
                      <a:t>Malo</a:t>
                    </a:r>
                  </a:p>
                </c:rich>
              </c:tx>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rgbClr val="FF0000"/>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1-D528-496F-B92D-AF24B933CBA5}"/>
                </c:ext>
              </c:extLst>
            </c:dLbl>
            <c:dLbl>
              <c:idx val="1"/>
              <c:delete val="1"/>
              <c:extLst>
                <c:ext xmlns:c15="http://schemas.microsoft.com/office/drawing/2012/chart" uri="{CE6537A1-D6FC-4f65-9D91-7224C49458BB}"/>
                <c:ext xmlns:c16="http://schemas.microsoft.com/office/drawing/2014/chart" uri="{C3380CC4-5D6E-409C-BE32-E72D297353CC}">
                  <c16:uniqueId val="{00000003-D528-496F-B92D-AF24B933CBA5}"/>
                </c:ext>
              </c:extLst>
            </c:dLbl>
            <c:dLbl>
              <c:idx val="2"/>
              <c:delete val="1"/>
              <c:extLst>
                <c:ext xmlns:c15="http://schemas.microsoft.com/office/drawing/2012/chart" uri="{CE6537A1-D6FC-4f65-9D91-7224C49458BB}"/>
                <c:ext xmlns:c16="http://schemas.microsoft.com/office/drawing/2014/chart" uri="{C3380CC4-5D6E-409C-BE32-E72D297353CC}">
                  <c16:uniqueId val="{00000005-D528-496F-B92D-AF24B933CBA5}"/>
                </c:ext>
              </c:extLst>
            </c:dLbl>
            <c:dLbl>
              <c:idx val="3"/>
              <c:layout>
                <c:manualLayout>
                  <c:x val="-2.7449482026112734E-2"/>
                  <c:y val="-0.29503916449086165"/>
                </c:manualLayout>
              </c:layout>
              <c:tx>
                <c:rich>
                  <a:bodyPr rot="0" spcFirstLastPara="1" vertOverflow="ellipsis" vert="horz" wrap="square" lIns="38100" tIns="19050" rIns="38100" bIns="19050" anchor="ctr" anchorCtr="1">
                    <a:spAutoFit/>
                  </a:bodyPr>
                  <a:lstStyle/>
                  <a:p>
                    <a:pPr>
                      <a:defRPr sz="1400" b="1" i="0" u="none" strike="noStrike" kern="1200" baseline="0">
                        <a:solidFill>
                          <a:srgbClr val="FDAE61"/>
                        </a:solidFill>
                        <a:latin typeface="+mn-lt"/>
                        <a:ea typeface="+mn-ea"/>
                        <a:cs typeface="+mn-cs"/>
                      </a:defRPr>
                    </a:pPr>
                    <a:r>
                      <a:rPr lang="en-US">
                        <a:solidFill>
                          <a:srgbClr val="FDAE61"/>
                        </a:solidFill>
                      </a:rPr>
                      <a:t>Incipiente</a:t>
                    </a:r>
                  </a:p>
                </c:rich>
              </c:tx>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rgbClr val="FDAE6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7-D528-496F-B92D-AF24B933CBA5}"/>
                </c:ext>
              </c:extLst>
            </c:dLbl>
            <c:dLbl>
              <c:idx val="4"/>
              <c:layout>
                <c:manualLayout>
                  <c:x val="0.18762387738143832"/>
                  <c:y val="-0.3331532235941167"/>
                </c:manualLayout>
              </c:layout>
              <c:tx>
                <c:rich>
                  <a:bodyPr rot="0" spcFirstLastPara="1" vertOverflow="ellipsis" vert="horz" wrap="square" lIns="38100" tIns="19050" rIns="38100" bIns="19050" anchor="ctr" anchorCtr="1">
                    <a:spAutoFit/>
                  </a:bodyPr>
                  <a:lstStyle/>
                  <a:p>
                    <a:pPr>
                      <a:defRPr sz="1400" b="1" i="0" u="none" strike="noStrike" kern="1200" baseline="0">
                        <a:solidFill>
                          <a:schemeClr val="accent4">
                            <a:lumMod val="75000"/>
                          </a:schemeClr>
                        </a:solidFill>
                        <a:latin typeface="+mn-lt"/>
                        <a:ea typeface="+mn-ea"/>
                        <a:cs typeface="+mn-cs"/>
                      </a:defRPr>
                    </a:pPr>
                    <a:r>
                      <a:rPr lang="en-US">
                        <a:solidFill>
                          <a:schemeClr val="accent4">
                            <a:lumMod val="75000"/>
                          </a:schemeClr>
                        </a:solidFill>
                      </a:rPr>
                      <a:t>Encaminado</a:t>
                    </a:r>
                  </a:p>
                </c:rich>
              </c:tx>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accent4">
                          <a:lumMod val="7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9-D528-496F-B92D-AF24B933CBA5}"/>
                </c:ext>
              </c:extLst>
            </c:dLbl>
            <c:dLbl>
              <c:idx val="5"/>
              <c:delete val="1"/>
              <c:extLst>
                <c:ext xmlns:c15="http://schemas.microsoft.com/office/drawing/2012/chart" uri="{CE6537A1-D6FC-4f65-9D91-7224C49458BB}"/>
                <c:ext xmlns:c16="http://schemas.microsoft.com/office/drawing/2014/chart" uri="{C3380CC4-5D6E-409C-BE32-E72D297353CC}">
                  <c16:uniqueId val="{0000000B-D528-496F-B92D-AF24B933CBA5}"/>
                </c:ext>
              </c:extLst>
            </c:dLbl>
            <c:dLbl>
              <c:idx val="6"/>
              <c:delete val="1"/>
              <c:extLst>
                <c:ext xmlns:c15="http://schemas.microsoft.com/office/drawing/2012/chart" uri="{CE6537A1-D6FC-4f65-9D91-7224C49458BB}"/>
                <c:ext xmlns:c16="http://schemas.microsoft.com/office/drawing/2014/chart" uri="{C3380CC4-5D6E-409C-BE32-E72D297353CC}">
                  <c16:uniqueId val="{0000000D-D528-496F-B92D-AF24B933CBA5}"/>
                </c:ext>
              </c:extLst>
            </c:dLbl>
            <c:dLbl>
              <c:idx val="7"/>
              <c:delete val="1"/>
              <c:extLst>
                <c:ext xmlns:c15="http://schemas.microsoft.com/office/drawing/2012/chart" uri="{CE6537A1-D6FC-4f65-9D91-7224C49458BB}"/>
                <c:ext xmlns:c16="http://schemas.microsoft.com/office/drawing/2014/chart" uri="{C3380CC4-5D6E-409C-BE32-E72D297353CC}">
                  <c16:uniqueId val="{0000000F-D528-496F-B92D-AF24B933CBA5}"/>
                </c:ext>
              </c:extLst>
            </c:dLbl>
            <c:dLbl>
              <c:idx val="8"/>
              <c:delete val="1"/>
              <c:extLst>
                <c:ext xmlns:c15="http://schemas.microsoft.com/office/drawing/2012/chart" uri="{CE6537A1-D6FC-4f65-9D91-7224C49458BB}"/>
                <c:ext xmlns:c16="http://schemas.microsoft.com/office/drawing/2014/chart" uri="{C3380CC4-5D6E-409C-BE32-E72D297353CC}">
                  <c16:uniqueId val="{00000011-D528-496F-B92D-AF24B933CBA5}"/>
                </c:ext>
              </c:extLst>
            </c:dLbl>
            <c:dLbl>
              <c:idx val="9"/>
              <c:delete val="1"/>
              <c:extLst>
                <c:ext xmlns:c15="http://schemas.microsoft.com/office/drawing/2012/chart" uri="{CE6537A1-D6FC-4f65-9D91-7224C49458BB}"/>
                <c:ext xmlns:c16="http://schemas.microsoft.com/office/drawing/2014/chart" uri="{C3380CC4-5D6E-409C-BE32-E72D297353CC}">
                  <c16:uniqueId val="{00000013-D528-496F-B92D-AF24B933CBA5}"/>
                </c:ext>
              </c:extLst>
            </c:dLbl>
            <c:dLbl>
              <c:idx val="10"/>
              <c:delete val="1"/>
              <c:extLst>
                <c:ext xmlns:c15="http://schemas.microsoft.com/office/drawing/2012/chart" uri="{CE6537A1-D6FC-4f65-9D91-7224C49458BB}"/>
                <c:ext xmlns:c16="http://schemas.microsoft.com/office/drawing/2014/chart" uri="{C3380CC4-5D6E-409C-BE32-E72D297353CC}">
                  <c16:uniqueId val="{00000015-D528-496F-B92D-AF24B933CBA5}"/>
                </c:ext>
              </c:extLst>
            </c:dLbl>
            <c:dLbl>
              <c:idx val="11"/>
              <c:delete val="1"/>
              <c:extLst>
                <c:ext xmlns:c15="http://schemas.microsoft.com/office/drawing/2012/chart" uri="{CE6537A1-D6FC-4f65-9D91-7224C49458BB}"/>
                <c:ext xmlns:c16="http://schemas.microsoft.com/office/drawing/2014/chart" uri="{C3380CC4-5D6E-409C-BE32-E72D297353CC}">
                  <c16:uniqueId val="{00000017-D528-496F-B92D-AF24B933CBA5}"/>
                </c:ext>
              </c:extLst>
            </c:dLbl>
            <c:dLbl>
              <c:idx val="12"/>
              <c:layout>
                <c:manualLayout>
                  <c:x val="0.42826017424226459"/>
                  <c:y val="0.15159008686567738"/>
                </c:manualLayout>
              </c:layout>
              <c:tx>
                <c:rich>
                  <a:bodyPr rot="0" spcFirstLastPara="1" vertOverflow="ellipsis" vert="horz" wrap="square" lIns="38100" tIns="19050" rIns="38100" bIns="19050" anchor="ctr" anchorCtr="1">
                    <a:spAutoFit/>
                  </a:bodyPr>
                  <a:lstStyle/>
                  <a:p>
                    <a:pPr>
                      <a:defRPr sz="1400" b="1" i="0" u="none" strike="noStrike" kern="1200" baseline="0">
                        <a:solidFill>
                          <a:srgbClr val="006837"/>
                        </a:solidFill>
                        <a:latin typeface="+mn-lt"/>
                        <a:ea typeface="+mn-ea"/>
                        <a:cs typeface="+mn-cs"/>
                      </a:defRPr>
                    </a:pPr>
                    <a:r>
                      <a:rPr lang="en-US">
                        <a:solidFill>
                          <a:srgbClr val="006837"/>
                        </a:solidFill>
                      </a:rPr>
                      <a:t>Excelente</a:t>
                    </a:r>
                  </a:p>
                </c:rich>
              </c:tx>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rgbClr val="006837"/>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19-D528-496F-B92D-AF24B933CBA5}"/>
                </c:ext>
              </c:extLst>
            </c:dLbl>
            <c:dLbl>
              <c:idx val="13"/>
              <c:delete val="1"/>
              <c:extLst>
                <c:ext xmlns:c15="http://schemas.microsoft.com/office/drawing/2012/chart" uri="{CE6537A1-D6FC-4f65-9D91-7224C49458BB}"/>
                <c:ext xmlns:c16="http://schemas.microsoft.com/office/drawing/2014/chart" uri="{C3380CC4-5D6E-409C-BE32-E72D297353CC}">
                  <c16:uniqueId val="{0000001B-D528-496F-B92D-AF24B933CBA5}"/>
                </c:ext>
              </c:extLst>
            </c:dLbl>
            <c:dLbl>
              <c:idx val="14"/>
              <c:delete val="1"/>
              <c:extLst>
                <c:ext xmlns:c15="http://schemas.microsoft.com/office/drawing/2012/chart" uri="{CE6537A1-D6FC-4f65-9D91-7224C49458BB}"/>
                <c:ext xmlns:c16="http://schemas.microsoft.com/office/drawing/2014/chart" uri="{C3380CC4-5D6E-409C-BE32-E72D297353CC}">
                  <c16:uniqueId val="{0000001D-D528-496F-B92D-AF24B933CBA5}"/>
                </c:ext>
              </c:extLst>
            </c:dLbl>
            <c:dLbl>
              <c:idx val="15"/>
              <c:layout>
                <c:manualLayout>
                  <c:x val="0.26839493536643616"/>
                  <c:y val="-7.0496083550913843E-2"/>
                </c:manualLayout>
              </c:layout>
              <c:tx>
                <c:rich>
                  <a:bodyPr rot="0" spcFirstLastPara="1" vertOverflow="ellipsis" vert="horz" wrap="square" lIns="38100" tIns="19050" rIns="38100" bIns="19050" anchor="ctr" anchorCtr="1">
                    <a:spAutoFit/>
                  </a:bodyPr>
                  <a:lstStyle/>
                  <a:p>
                    <a:pPr>
                      <a:defRPr sz="1400" b="1" i="0" u="none" strike="noStrike" kern="1200" baseline="0">
                        <a:solidFill>
                          <a:srgbClr val="61C07E"/>
                        </a:solidFill>
                        <a:latin typeface="+mn-lt"/>
                        <a:ea typeface="+mn-ea"/>
                        <a:cs typeface="+mn-cs"/>
                      </a:defRPr>
                    </a:pPr>
                    <a:r>
                      <a:rPr lang="en-US">
                        <a:solidFill>
                          <a:srgbClr val="61C07E"/>
                        </a:solidFill>
                      </a:rPr>
                      <a:t>Alto</a:t>
                    </a:r>
                  </a:p>
                </c:rich>
              </c:tx>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rgbClr val="61C07E"/>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1F-D528-496F-B92D-AF24B933CBA5}"/>
                </c:ext>
              </c:extLst>
            </c:dLbl>
            <c:dLbl>
              <c:idx val="16"/>
              <c:delete val="1"/>
              <c:extLst>
                <c:ext xmlns:c15="http://schemas.microsoft.com/office/drawing/2012/chart" uri="{CE6537A1-D6FC-4f65-9D91-7224C49458BB}"/>
                <c:ext xmlns:c16="http://schemas.microsoft.com/office/drawing/2014/chart" uri="{C3380CC4-5D6E-409C-BE32-E72D297353CC}">
                  <c16:uniqueId val="{00000021-D528-496F-B92D-AF24B933CBA5}"/>
                </c:ext>
              </c:extLst>
            </c:dLbl>
            <c:dLbl>
              <c:idx val="17"/>
              <c:delete val="1"/>
              <c:extLst>
                <c:ext xmlns:c15="http://schemas.microsoft.com/office/drawing/2012/chart" uri="{CE6537A1-D6FC-4f65-9D91-7224C49458BB}"/>
                <c:ext xmlns:c16="http://schemas.microsoft.com/office/drawing/2014/chart" uri="{C3380CC4-5D6E-409C-BE32-E72D297353CC}">
                  <c16:uniqueId val="{00000023-D528-496F-B92D-AF24B933CBA5}"/>
                </c:ext>
              </c:extLst>
            </c:dLbl>
            <c:dLbl>
              <c:idx val="18"/>
              <c:delete val="1"/>
              <c:extLst>
                <c:ext xmlns:c15="http://schemas.microsoft.com/office/drawing/2012/chart" uri="{CE6537A1-D6FC-4f65-9D91-7224C49458BB}"/>
                <c:ext xmlns:c16="http://schemas.microsoft.com/office/drawing/2014/chart" uri="{C3380CC4-5D6E-409C-BE32-E72D297353CC}">
                  <c16:uniqueId val="{00000025-D528-496F-B92D-AF24B933CBA5}"/>
                </c:ext>
              </c:extLst>
            </c:dLbl>
            <c:dLbl>
              <c:idx val="19"/>
              <c:delete val="1"/>
              <c:extLst>
                <c:ext xmlns:c15="http://schemas.microsoft.com/office/drawing/2012/chart" uri="{CE6537A1-D6FC-4f65-9D91-7224C49458BB}"/>
                <c:ext xmlns:c16="http://schemas.microsoft.com/office/drawing/2014/chart" uri="{C3380CC4-5D6E-409C-BE32-E72D297353CC}">
                  <c16:uniqueId val="{00000027-D528-496F-B92D-AF24B933CBA5}"/>
                </c:ext>
              </c:extLst>
            </c:dLbl>
            <c:dLbl>
              <c:idx val="20"/>
              <c:delete val="1"/>
              <c:extLst>
                <c:ext xmlns:c15="http://schemas.microsoft.com/office/drawing/2012/chart" uri="{CE6537A1-D6FC-4f65-9D91-7224C49458BB}"/>
                <c:ext xmlns:c16="http://schemas.microsoft.com/office/drawing/2014/chart" uri="{C3380CC4-5D6E-409C-BE32-E72D297353CC}">
                  <c16:uniqueId val="{00000029-D528-496F-B92D-AF24B933CBA5}"/>
                </c:ext>
              </c:extLst>
            </c:dLbl>
            <c:dLbl>
              <c:idx val="21"/>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2B-D528-496F-B92D-AF24B933CBA5}"/>
                </c:ext>
              </c:extLst>
            </c:dLbl>
            <c:dLbl>
              <c:idx val="22"/>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3-D528-496F-B92D-AF24B933CBA5}"/>
                </c:ext>
              </c:extLst>
            </c:dLbl>
            <c:dLbl>
              <c:idx val="23"/>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4-D528-496F-B92D-AF24B933CBA5}"/>
                </c:ext>
              </c:extLst>
            </c:dLbl>
            <c:dLbl>
              <c:idx val="24"/>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5-D528-496F-B92D-AF24B933CBA5}"/>
                </c:ext>
              </c:extLst>
            </c:dLbl>
            <c:dLbl>
              <c:idx val="25"/>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6-D528-496F-B92D-AF24B933CBA5}"/>
                </c:ext>
              </c:extLst>
            </c:dLbl>
            <c:dLbl>
              <c:idx val="26"/>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7-D528-496F-B92D-AF24B933CBA5}"/>
                </c:ext>
              </c:extLst>
            </c:dLbl>
            <c:dLbl>
              <c:idx val="27"/>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8-D528-496F-B92D-AF24B933CBA5}"/>
                </c:ext>
              </c:extLst>
            </c:dLbl>
            <c:dLbl>
              <c:idx val="28"/>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9-D528-496F-B92D-AF24B933CBA5}"/>
                </c:ext>
              </c:extLst>
            </c:dLbl>
            <c:dLbl>
              <c:idx val="29"/>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3-D528-496F-B92D-AF24B933CBA5}"/>
                </c:ext>
              </c:extLst>
            </c:dLbl>
            <c:dLbl>
              <c:idx val="30"/>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A-D528-496F-B92D-AF24B933CBA5}"/>
                </c:ext>
              </c:extLst>
            </c:dLbl>
            <c:dLbl>
              <c:idx val="31"/>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B-D528-496F-B92D-AF24B933CBA5}"/>
                </c:ext>
              </c:extLst>
            </c:dLbl>
            <c:dLbl>
              <c:idx val="32"/>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C-D528-496F-B92D-AF24B933CBA5}"/>
                </c:ext>
              </c:extLst>
            </c:dLbl>
            <c:dLbl>
              <c:idx val="33"/>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D-D528-496F-B92D-AF24B933CBA5}"/>
                </c:ext>
              </c:extLst>
            </c:dLbl>
            <c:dLbl>
              <c:idx val="34"/>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E-D528-496F-B92D-AF24B933CBA5}"/>
                </c:ext>
              </c:extLst>
            </c:dLbl>
            <c:dLbl>
              <c:idx val="35"/>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4-D528-496F-B92D-AF24B933CBA5}"/>
                </c:ext>
              </c:extLst>
            </c:dLbl>
            <c:dLbl>
              <c:idx val="36"/>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F-D528-496F-B92D-AF24B933CBA5}"/>
                </c:ext>
              </c:extLst>
            </c:dLbl>
            <c:dLbl>
              <c:idx val="37"/>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0-D528-496F-B92D-AF24B933CBA5}"/>
                </c:ext>
              </c:extLst>
            </c:dLbl>
            <c:dLbl>
              <c:idx val="38"/>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1-D528-496F-B92D-AF24B933CBA5}"/>
                </c:ext>
              </c:extLst>
            </c:dLbl>
            <c:dLbl>
              <c:idx val="39"/>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2-D528-496F-B92D-AF24B933CBA5}"/>
                </c:ext>
              </c:extLst>
            </c:dLbl>
            <c:dLbl>
              <c:idx val="40"/>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2-D528-496F-B92D-AF24B933CBA5}"/>
                </c:ext>
              </c:extLst>
            </c:dLbl>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ext>
            </c:extLst>
          </c:dLbls>
          <c:val>
            <c:numRef>
              <c:f>calculos!$G$3:$G$43</c:f>
              <c:numCache>
                <c:formatCode>0.00_);\(0.00\)</c:formatCode>
                <c:ptCount val="41"/>
                <c:pt idx="0">
                  <c:v>0.1</c:v>
                </c:pt>
                <c:pt idx="1">
                  <c:v>0.1</c:v>
                </c:pt>
                <c:pt idx="2">
                  <c:v>0.1</c:v>
                </c:pt>
                <c:pt idx="3">
                  <c:v>0.1</c:v>
                </c:pt>
                <c:pt idx="4">
                  <c:v>0.1</c:v>
                </c:pt>
                <c:pt idx="5">
                  <c:v>0.1</c:v>
                </c:pt>
                <c:pt idx="6">
                  <c:v>0.1</c:v>
                </c:pt>
                <c:pt idx="7">
                  <c:v>0.1</c:v>
                </c:pt>
                <c:pt idx="8">
                  <c:v>0.1</c:v>
                </c:pt>
                <c:pt idx="9">
                  <c:v>0.1</c:v>
                </c:pt>
                <c:pt idx="10">
                  <c:v>0.1</c:v>
                </c:pt>
                <c:pt idx="11">
                  <c:v>0.1</c:v>
                </c:pt>
                <c:pt idx="12">
                  <c:v>0.1</c:v>
                </c:pt>
                <c:pt idx="13">
                  <c:v>0.1</c:v>
                </c:pt>
                <c:pt idx="14">
                  <c:v>0.1</c:v>
                </c:pt>
                <c:pt idx="15">
                  <c:v>0.1</c:v>
                </c:pt>
                <c:pt idx="16">
                  <c:v>0.1</c:v>
                </c:pt>
                <c:pt idx="17">
                  <c:v>0.1</c:v>
                </c:pt>
                <c:pt idx="18">
                  <c:v>0.1</c:v>
                </c:pt>
                <c:pt idx="19">
                  <c:v>0.1</c:v>
                </c:pt>
                <c:pt idx="20">
                  <c:v>0.1</c:v>
                </c:pt>
                <c:pt idx="21">
                  <c:v>0.1</c:v>
                </c:pt>
                <c:pt idx="22">
                  <c:v>0.1</c:v>
                </c:pt>
                <c:pt idx="23">
                  <c:v>0.1</c:v>
                </c:pt>
                <c:pt idx="24">
                  <c:v>0.1</c:v>
                </c:pt>
                <c:pt idx="25">
                  <c:v>0.1</c:v>
                </c:pt>
                <c:pt idx="26">
                  <c:v>0.1</c:v>
                </c:pt>
                <c:pt idx="27">
                  <c:v>0.1</c:v>
                </c:pt>
                <c:pt idx="28">
                  <c:v>0.1</c:v>
                </c:pt>
                <c:pt idx="29">
                  <c:v>0.1</c:v>
                </c:pt>
                <c:pt idx="30">
                  <c:v>0.1</c:v>
                </c:pt>
                <c:pt idx="31">
                  <c:v>0.1</c:v>
                </c:pt>
                <c:pt idx="32">
                  <c:v>0.1</c:v>
                </c:pt>
                <c:pt idx="33">
                  <c:v>0.1</c:v>
                </c:pt>
                <c:pt idx="34">
                  <c:v>0.1</c:v>
                </c:pt>
                <c:pt idx="35">
                  <c:v>0.1</c:v>
                </c:pt>
                <c:pt idx="36">
                  <c:v>0.1</c:v>
                </c:pt>
                <c:pt idx="37">
                  <c:v>0.1</c:v>
                </c:pt>
                <c:pt idx="38">
                  <c:v>0.1</c:v>
                </c:pt>
                <c:pt idx="39">
                  <c:v>0.1</c:v>
                </c:pt>
                <c:pt idx="40" formatCode="0">
                  <c:v>4</c:v>
                </c:pt>
              </c:numCache>
            </c:numRef>
          </c:val>
          <c:extLst>
            <c:ext xmlns:c16="http://schemas.microsoft.com/office/drawing/2014/chart" uri="{C3380CC4-5D6E-409C-BE32-E72D297353CC}">
              <c16:uniqueId val="{0000002C-D528-496F-B92D-AF24B933CBA5}"/>
            </c:ext>
          </c:extLst>
        </c:ser>
        <c:dLbls>
          <c:showLegendKey val="0"/>
          <c:showVal val="0"/>
          <c:showCatName val="0"/>
          <c:showSerName val="0"/>
          <c:showPercent val="0"/>
          <c:showBubbleSize val="0"/>
          <c:showLeaderLines val="0"/>
        </c:dLbls>
        <c:firstSliceAng val="270"/>
        <c:holeSize val="52"/>
      </c:doughnutChart>
      <c:scatterChart>
        <c:scatterStyle val="smoothMarker"/>
        <c:varyColors val="0"/>
        <c:ser>
          <c:idx val="1"/>
          <c:order val="1"/>
          <c:tx>
            <c:v>Puntos</c:v>
          </c:tx>
          <c:spPr>
            <a:ln w="44450" cap="rnd">
              <a:solidFill>
                <a:schemeClr val="tx1"/>
              </a:solidFill>
              <a:round/>
              <a:headEnd type="oval"/>
              <a:tailEnd type="triangle" w="lg" len="lg"/>
            </a:ln>
            <a:effectLst/>
          </c:spPr>
          <c:marker>
            <c:symbol val="circle"/>
            <c:size val="5"/>
            <c:spPr>
              <a:noFill/>
              <a:ln w="9525">
                <a:noFill/>
              </a:ln>
              <a:effectLst/>
            </c:spPr>
          </c:marker>
          <c:xVal>
            <c:numRef>
              <c:f>calculos!$G$50:$G$51</c:f>
              <c:numCache>
                <c:formatCode>General</c:formatCode>
                <c:ptCount val="2"/>
                <c:pt idx="0">
                  <c:v>0</c:v>
                </c:pt>
                <c:pt idx="1">
                  <c:v>-1</c:v>
                </c:pt>
              </c:numCache>
            </c:numRef>
          </c:xVal>
          <c:yVal>
            <c:numRef>
              <c:f>calculos!$H$50:$H$51</c:f>
              <c:numCache>
                <c:formatCode>General</c:formatCode>
                <c:ptCount val="2"/>
                <c:pt idx="0">
                  <c:v>0</c:v>
                </c:pt>
                <c:pt idx="1">
                  <c:v>0</c:v>
                </c:pt>
              </c:numCache>
            </c:numRef>
          </c:yVal>
          <c:smooth val="1"/>
          <c:extLst>
            <c:ext xmlns:c16="http://schemas.microsoft.com/office/drawing/2014/chart" uri="{C3380CC4-5D6E-409C-BE32-E72D297353CC}">
              <c16:uniqueId val="{00000031-D528-496F-B92D-AF24B933CBA5}"/>
            </c:ext>
          </c:extLst>
        </c:ser>
        <c:dLbls>
          <c:showLegendKey val="0"/>
          <c:showVal val="0"/>
          <c:showCatName val="0"/>
          <c:showSerName val="0"/>
          <c:showPercent val="0"/>
          <c:showBubbleSize val="0"/>
        </c:dLbls>
        <c:axId val="738742143"/>
        <c:axId val="738745023"/>
      </c:scatterChart>
      <c:valAx>
        <c:axId val="738745023"/>
        <c:scaling>
          <c:orientation val="minMax"/>
          <c:max val="1"/>
          <c:min val="-1"/>
        </c:scaling>
        <c:delete val="1"/>
        <c:axPos val="l"/>
        <c:numFmt formatCode="General" sourceLinked="1"/>
        <c:majorTickMark val="out"/>
        <c:minorTickMark val="none"/>
        <c:tickLblPos val="nextTo"/>
        <c:crossAx val="738742143"/>
        <c:crosses val="autoZero"/>
        <c:crossBetween val="midCat"/>
      </c:valAx>
      <c:valAx>
        <c:axId val="738742143"/>
        <c:scaling>
          <c:orientation val="minMax"/>
          <c:max val="1"/>
          <c:min val="-1"/>
        </c:scaling>
        <c:delete val="1"/>
        <c:axPos val="b"/>
        <c:numFmt formatCode="General" sourceLinked="1"/>
        <c:majorTickMark val="out"/>
        <c:minorTickMark val="none"/>
        <c:tickLblPos val="nextTo"/>
        <c:crossAx val="738745023"/>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0"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absolute">
    <xdr:from>
      <xdr:col>2</xdr:col>
      <xdr:colOff>60819</xdr:colOff>
      <xdr:row>0</xdr:row>
      <xdr:rowOff>149224</xdr:rowOff>
    </xdr:from>
    <xdr:to>
      <xdr:col>9</xdr:col>
      <xdr:colOff>132715</xdr:colOff>
      <xdr:row>2</xdr:row>
      <xdr:rowOff>169544</xdr:rowOff>
    </xdr:to>
    <xdr:sp macro="" textlink="">
      <xdr:nvSpPr>
        <xdr:cNvPr id="2" name="TextBox 12">
          <a:extLst>
            <a:ext uri="{FF2B5EF4-FFF2-40B4-BE49-F238E27FC236}">
              <a16:creationId xmlns:a16="http://schemas.microsoft.com/office/drawing/2014/main" id="{ADEDADF2-AB73-43FD-B2F6-3BE0A02D254A}"/>
            </a:ext>
          </a:extLst>
        </xdr:cNvPr>
        <xdr:cNvSpPr txBox="1"/>
      </xdr:nvSpPr>
      <xdr:spPr>
        <a:xfrm>
          <a:off x="1623342" y="149224"/>
          <a:ext cx="15065516" cy="955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US" sz="1400" b="1">
              <a:solidFill>
                <a:schemeClr val="bg1"/>
              </a:solidFill>
              <a:effectLst/>
              <a:latin typeface="+mn-lt"/>
              <a:ea typeface="+mn-ea"/>
              <a:cs typeface="+mn-cs"/>
            </a:rPr>
            <a:t>La evaluación de calidad de HEARTS </a:t>
          </a:r>
          <a:r>
            <a:rPr lang="en-US" sz="1400" b="1">
              <a:solidFill>
                <a:schemeClr val="dk1"/>
              </a:solidFill>
              <a:effectLst/>
              <a:latin typeface="+mn-lt"/>
              <a:ea typeface="+mn-ea"/>
              <a:cs typeface="+mn-cs"/>
            </a:rPr>
            <a:t>es una herramienta metodológica que promueve la incorporación de una cultura de la calidad en la atención primaria de salud (APS), permitiendo identificar barreras para la implementación, proponer soluciones y emprender nuevas acciones de mejora. Está fundamentalmente concebida para que la empleen los equipos de APS del primer nivel de atención, fortaleciendo sus capacidades para conducir los procesos de mejora continua de la calidad en sus propios servicios.</a:t>
          </a:r>
          <a:endParaRPr lang="en-US" sz="1400">
            <a:effectLst/>
          </a:endParaRPr>
        </a:p>
      </xdr:txBody>
    </xdr:sp>
    <xdr:clientData/>
  </xdr:twoCellAnchor>
  <xdr:twoCellAnchor>
    <xdr:from>
      <xdr:col>2</xdr:col>
      <xdr:colOff>0</xdr:colOff>
      <xdr:row>5</xdr:row>
      <xdr:rowOff>0</xdr:rowOff>
    </xdr:from>
    <xdr:to>
      <xdr:col>7</xdr:col>
      <xdr:colOff>43815</xdr:colOff>
      <xdr:row>50</xdr:row>
      <xdr:rowOff>21166</xdr:rowOff>
    </xdr:to>
    <xdr:sp macro="" textlink="">
      <xdr:nvSpPr>
        <xdr:cNvPr id="10" name="TextBox 4">
          <a:extLst>
            <a:ext uri="{FF2B5EF4-FFF2-40B4-BE49-F238E27FC236}">
              <a16:creationId xmlns:a16="http://schemas.microsoft.com/office/drawing/2014/main" id="{147BA6B4-E8EE-4984-B0BC-52BCB1B527FC}"/>
            </a:ext>
          </a:extLst>
        </xdr:cNvPr>
        <xdr:cNvSpPr txBox="1"/>
      </xdr:nvSpPr>
      <xdr:spPr>
        <a:xfrm>
          <a:off x="232833" y="1820333"/>
          <a:ext cx="8355260" cy="8572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en-US" sz="1400" b="0" baseline="0">
              <a:solidFill>
                <a:schemeClr val="dk1"/>
              </a:solidFill>
              <a:effectLst/>
              <a:latin typeface="+mn-lt"/>
              <a:ea typeface="+mn-ea"/>
              <a:cs typeface="+mn-cs"/>
            </a:rPr>
            <a:t>La</a:t>
          </a:r>
          <a:r>
            <a:rPr lang="en-US" sz="1400" b="1" baseline="0">
              <a:solidFill>
                <a:schemeClr val="dk1"/>
              </a:solidFill>
              <a:effectLst/>
              <a:latin typeface="+mn-lt"/>
              <a:ea typeface="+mn-ea"/>
              <a:cs typeface="+mn-cs"/>
            </a:rPr>
            <a:t> autoevaluación de calidad</a:t>
          </a:r>
          <a:r>
            <a:rPr lang="en-US" sz="1400" b="0" baseline="0">
              <a:solidFill>
                <a:schemeClr val="dk1"/>
              </a:solidFill>
              <a:effectLst/>
              <a:latin typeface="+mn-lt"/>
              <a:ea typeface="+mn-ea"/>
              <a:cs typeface="+mn-cs"/>
            </a:rPr>
            <a:t>, realizada por el personal del propio centro de atención primaria (CAP), es la actividad más importante del proceso de evaluación. Su propósito es que los equipos de APS asuman el liderazgo del monitoreo yla  evaluación de la implementación de HEARTS en cada CAP. Dicha evaluación debe aplicarse de manera sistemática, estandarizada y frecuente </a:t>
          </a:r>
          <a:r>
            <a:rPr lang="es-419" sz="1400" b="0" baseline="0">
              <a:solidFill>
                <a:schemeClr val="dk1"/>
              </a:solidFill>
              <a:effectLst/>
              <a:latin typeface="+mn-lt"/>
              <a:ea typeface="+mn-ea"/>
              <a:cs typeface="+mn-cs"/>
            </a:rPr>
            <a:t>con el fin de evaluar el avance en la implementación</a:t>
          </a:r>
          <a:r>
            <a:rPr lang="es-419" sz="1100">
              <a:solidFill>
                <a:schemeClr val="dk1"/>
              </a:solidFill>
              <a:effectLst/>
              <a:latin typeface="+mn-lt"/>
              <a:ea typeface="+mn-ea"/>
              <a:cs typeface="+mn-cs"/>
            </a:rPr>
            <a:t>.</a:t>
          </a:r>
          <a:endParaRPr lang="en-US" sz="1400" b="0" baseline="0">
            <a:solidFill>
              <a:schemeClr val="dk1"/>
            </a:solidFill>
            <a:effectLst/>
            <a:latin typeface="+mn-lt"/>
            <a:ea typeface="+mn-ea"/>
            <a:cs typeface="+mn-cs"/>
          </a:endParaRPr>
        </a:p>
        <a:p>
          <a:pPr eaLnBrk="1" fontAlgn="auto" latinLnBrk="0" hangingPunct="1"/>
          <a:endParaRPr lang="en-US" sz="1400" b="0" baseline="0">
            <a:solidFill>
              <a:schemeClr val="dk1"/>
            </a:solidFill>
            <a:effectLst/>
            <a:latin typeface="+mn-lt"/>
            <a:ea typeface="+mn-ea"/>
            <a:cs typeface="+mn-cs"/>
          </a:endParaRPr>
        </a:p>
        <a:p>
          <a:r>
            <a:rPr lang="es-419" sz="1400" b="0" baseline="0">
              <a:solidFill>
                <a:schemeClr val="dk1"/>
              </a:solidFill>
              <a:effectLst/>
              <a:latin typeface="+mn-lt"/>
              <a:ea typeface="+mn-ea"/>
              <a:cs typeface="+mn-cs"/>
            </a:rPr>
            <a:t>La</a:t>
          </a:r>
          <a:r>
            <a:rPr lang="es-419" sz="1400" b="1" baseline="0">
              <a:solidFill>
                <a:schemeClr val="dk1"/>
              </a:solidFill>
              <a:effectLst/>
              <a:latin typeface="+mn-lt"/>
              <a:ea typeface="+mn-ea"/>
              <a:cs typeface="+mn-cs"/>
            </a:rPr>
            <a:t> evaluación externa</a:t>
          </a:r>
          <a:r>
            <a:rPr lang="es-419" sz="1400" b="0" baseline="0">
              <a:solidFill>
                <a:schemeClr val="dk1"/>
              </a:solidFill>
              <a:effectLst/>
              <a:latin typeface="+mn-lt"/>
              <a:ea typeface="+mn-ea"/>
              <a:cs typeface="+mn-cs"/>
            </a:rPr>
            <a:t>, realizada por el ministerio de salud o por las unidades administrativas superiores (UAS) al CAP, es complementaria a la</a:t>
          </a:r>
          <a:r>
            <a:rPr lang="es-419" sz="1400" b="1" baseline="0">
              <a:solidFill>
                <a:schemeClr val="dk1"/>
              </a:solidFill>
              <a:effectLst/>
              <a:latin typeface="+mn-lt"/>
              <a:ea typeface="+mn-ea"/>
              <a:cs typeface="+mn-cs"/>
            </a:rPr>
            <a:t> </a:t>
          </a:r>
          <a:r>
            <a:rPr lang="en-US" sz="1400" b="1" baseline="0">
              <a:solidFill>
                <a:schemeClr val="dk1"/>
              </a:solidFill>
              <a:effectLst/>
              <a:latin typeface="+mn-lt"/>
              <a:ea typeface="+mn-ea"/>
              <a:cs typeface="+mn-cs"/>
            </a:rPr>
            <a:t>autoevaluación de calidad </a:t>
          </a:r>
          <a:r>
            <a:rPr lang="es-419" sz="1400" b="0" baseline="0">
              <a:solidFill>
                <a:schemeClr val="dk1"/>
              </a:solidFill>
              <a:effectLst/>
              <a:latin typeface="+mn-lt"/>
              <a:ea typeface="+mn-ea"/>
              <a:cs typeface="+mn-cs"/>
            </a:rPr>
            <a:t>y no puede reemplazarla. Su propósito es evaluar el avance del programa HEARTS a escala nacional o regional, identificar y difundir las mejores prácticas y apoyar a los CAP que requieran mayor apoyo para la implementación. </a:t>
          </a:r>
          <a:endParaRPr lang="en-US" sz="1400" b="0" baseline="0">
            <a:solidFill>
              <a:schemeClr val="dk1"/>
            </a:solidFill>
            <a:effectLst/>
            <a:latin typeface="+mn-lt"/>
            <a:ea typeface="+mn-ea"/>
            <a:cs typeface="+mn-cs"/>
          </a:endParaRPr>
        </a:p>
        <a:p>
          <a:pPr eaLnBrk="1" fontAlgn="auto" latinLnBrk="0" hangingPunct="1"/>
          <a:endParaRPr lang="en-US" sz="1400" b="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400" b="0" baseline="0">
              <a:solidFill>
                <a:schemeClr val="dk1"/>
              </a:solidFill>
              <a:effectLst/>
              <a:latin typeface="+mn-lt"/>
              <a:ea typeface="+mn-ea"/>
              <a:cs typeface="+mn-cs"/>
            </a:rPr>
            <a:t>La presente herramienta facilita el </a:t>
          </a:r>
          <a:r>
            <a:rPr lang="en-US" sz="1400" b="1" baseline="0">
              <a:solidFill>
                <a:schemeClr val="dk1"/>
              </a:solidFill>
              <a:effectLst/>
              <a:latin typeface="+mn-lt"/>
              <a:ea typeface="+mn-ea"/>
              <a:cs typeface="+mn-cs"/>
            </a:rPr>
            <a:t>reporte de la evaluación de calidad. </a:t>
          </a:r>
          <a:r>
            <a:rPr lang="en-US" sz="1400" b="0" baseline="0">
              <a:solidFill>
                <a:schemeClr val="dk1"/>
              </a:solidFill>
              <a:effectLst/>
              <a:latin typeface="+mn-lt"/>
              <a:ea typeface="+mn-ea"/>
              <a:cs typeface="+mn-cs"/>
            </a:rPr>
            <a:t>Dicha evaluación valora cuatro dominios de la implementación de HEARTS:</a:t>
          </a:r>
        </a:p>
        <a:p>
          <a:pPr eaLnBrk="1" fontAlgn="auto" latinLnBrk="0" hangingPunct="1"/>
          <a:endParaRPr lang="en-US" sz="1400" b="0" baseline="0">
            <a:solidFill>
              <a:schemeClr val="dk1"/>
            </a:solidFill>
            <a:effectLst/>
            <a:latin typeface="+mn-lt"/>
            <a:ea typeface="+mn-ea"/>
            <a:cs typeface="+mn-cs"/>
          </a:endParaRPr>
        </a:p>
        <a:p>
          <a:pPr eaLnBrk="1" fontAlgn="auto" latinLnBrk="0" hangingPunct="1"/>
          <a:r>
            <a:rPr lang="en-US" sz="1400" b="1" baseline="0">
              <a:solidFill>
                <a:schemeClr val="dk1"/>
              </a:solidFill>
              <a:effectLst/>
              <a:latin typeface="+mn-lt"/>
              <a:ea typeface="+mn-ea"/>
              <a:cs typeface="+mn-cs"/>
            </a:rPr>
            <a:t>1. F</a:t>
          </a:r>
          <a:r>
            <a:rPr lang="es-ES" sz="1400" b="1" baseline="0">
              <a:solidFill>
                <a:schemeClr val="dk1"/>
              </a:solidFill>
              <a:effectLst/>
              <a:latin typeface="+mn-lt"/>
              <a:ea typeface="+mn-ea"/>
              <a:cs typeface="+mn-cs"/>
            </a:rPr>
            <a:t>idelidad (mediante el índice de madurez): </a:t>
          </a:r>
          <a:r>
            <a:rPr lang="en-US" sz="1400" b="0" baseline="0">
              <a:solidFill>
                <a:schemeClr val="dk1"/>
              </a:solidFill>
              <a:effectLst/>
              <a:latin typeface="+mn-lt"/>
              <a:ea typeface="+mn-ea"/>
              <a:cs typeface="+mn-cs"/>
            </a:rPr>
            <a:t>evalúa detalladamente la implementación efectiva en cada centro de salud de las 17 intervenciones de mejora de la calidad contenidas en los ocho </a:t>
          </a:r>
          <a:r>
            <a:rPr lang="es-ES" sz="1400" b="0" u="sng" baseline="0">
              <a:solidFill>
                <a:srgbClr val="E55A62"/>
              </a:solidFill>
              <a:effectLst/>
              <a:latin typeface="Calibri" panose="020F0502020204030204" pitchFamily="34" charset="0"/>
              <a:ea typeface="+mn-ea"/>
              <a:cs typeface="+mn-cs"/>
            </a:rPr>
            <a:t>f</a:t>
          </a:r>
          <a:r>
            <a:rPr lang="es-ES" sz="1400" u="sng">
              <a:solidFill>
                <a:srgbClr val="E55A62"/>
              </a:solidFill>
              <a:effectLst/>
              <a:latin typeface="Calibri" panose="020F0502020204030204" pitchFamily="34" charset="0"/>
              <a:ea typeface="Arial" panose="020B0604020202020204" pitchFamily="34" charset="0"/>
              <a:hlinkClick xmlns:r="http://schemas.openxmlformats.org/officeDocument/2006/relationships" r:id="">
                <a:extLst>
                  <a:ext uri="{A12FA001-AC4F-418D-AE19-62706E023703}">
                    <ahyp:hlinkClr xmlns:ahyp="http://schemas.microsoft.com/office/drawing/2018/hyperlinkcolor" val="tx"/>
                  </a:ext>
                </a:extLst>
              </a:hlinkClick>
            </a:rPr>
            <a:t>actores impulsores para el control de la hipertensión y el manejo del riesgo cardiovascular</a:t>
          </a:r>
          <a:r>
            <a:rPr lang="en-US" sz="1400" b="0" baseline="0">
              <a:solidFill>
                <a:schemeClr val="dk1"/>
              </a:solidFill>
              <a:effectLst/>
              <a:latin typeface="+mn-lt"/>
              <a:ea typeface="+mn-ea"/>
              <a:cs typeface="+mn-cs"/>
            </a:rPr>
            <a:t>. </a:t>
          </a:r>
        </a:p>
        <a:p>
          <a:pPr eaLnBrk="1" fontAlgn="auto" latinLnBrk="0" hangingPunct="1"/>
          <a:endParaRPr lang="en-US" sz="1400" b="0" baseline="0">
            <a:solidFill>
              <a:schemeClr val="dk1"/>
            </a:solidFill>
            <a:effectLst/>
            <a:latin typeface="+mn-lt"/>
            <a:ea typeface="+mn-ea"/>
            <a:cs typeface="+mn-cs"/>
          </a:endParaRPr>
        </a:p>
        <a:p>
          <a:pPr eaLnBrk="1" fontAlgn="auto" latinLnBrk="0" hangingPunct="1"/>
          <a:r>
            <a:rPr lang="en-US" sz="1400" b="1">
              <a:effectLst/>
            </a:rPr>
            <a:t>2. Factibilidad (mediante</a:t>
          </a:r>
          <a:r>
            <a:rPr lang="en-US" sz="1400" b="1" baseline="0">
              <a:effectLst/>
            </a:rPr>
            <a:t> la escala de factibilidad)</a:t>
          </a:r>
          <a:r>
            <a:rPr lang="en-US" sz="1400" baseline="0">
              <a:effectLst/>
            </a:rPr>
            <a:t>: </a:t>
          </a:r>
          <a:r>
            <a:rPr lang="en-US" sz="1400" baseline="0">
              <a:solidFill>
                <a:schemeClr val="dk1"/>
              </a:solidFill>
              <a:effectLst/>
              <a:latin typeface="+mn-lt"/>
              <a:ea typeface="+mn-ea"/>
              <a:cs typeface="+mn-cs"/>
            </a:rPr>
            <a:t>evalúa el </a:t>
          </a:r>
          <a:r>
            <a:rPr lang="es-419" sz="1400" baseline="0">
              <a:solidFill>
                <a:schemeClr val="dk1"/>
              </a:solidFill>
              <a:effectLst/>
              <a:latin typeface="+mn-lt"/>
              <a:ea typeface="+mn-ea"/>
              <a:cs typeface="+mn-cs"/>
            </a:rPr>
            <a:t>grado en el cual la implementación de la </a:t>
          </a:r>
          <a:r>
            <a:rPr lang="es-ES" sz="1400" u="sng" baseline="0">
              <a:solidFill>
                <a:schemeClr val="accent1"/>
              </a:solidFill>
              <a:effectLst/>
              <a:latin typeface="+mn-lt"/>
              <a:ea typeface="+mn-ea"/>
              <a:cs typeface="+mn-cs"/>
            </a:rPr>
            <a:t>v</a:t>
          </a:r>
          <a:r>
            <a:rPr lang="es-ES" sz="1400" u="sng">
              <a:solidFill>
                <a:schemeClr val="dk1"/>
              </a:solidFill>
              <a:effectLst/>
              <a:latin typeface="+mn-lt"/>
              <a:ea typeface="+mn-ea"/>
              <a:cs typeface="+mn-cs"/>
              <a:hlinkClick xmlns:r="http://schemas.openxmlformats.org/officeDocument/2006/relationships" r:id=""/>
            </a:rPr>
            <a:t>ía clínica de HEARTS</a:t>
          </a:r>
          <a:r>
            <a:rPr lang="es-ES" sz="1400" u="sng">
              <a:solidFill>
                <a:schemeClr val="dk1"/>
              </a:solidFill>
              <a:effectLst/>
              <a:latin typeface="+mn-lt"/>
              <a:ea typeface="+mn-ea"/>
              <a:cs typeface="+mn-cs"/>
            </a:rPr>
            <a:t> </a:t>
          </a:r>
          <a:r>
            <a:rPr lang="es-419" sz="1400" baseline="0">
              <a:solidFill>
                <a:schemeClr val="dk1"/>
              </a:solidFill>
              <a:effectLst/>
              <a:latin typeface="+mn-lt"/>
              <a:ea typeface="+mn-ea"/>
              <a:cs typeface="+mn-cs"/>
            </a:rPr>
            <a:t>está</a:t>
          </a:r>
          <a:r>
            <a:rPr lang="es-419" sz="1100">
              <a:solidFill>
                <a:schemeClr val="dk1"/>
              </a:solidFill>
              <a:effectLst/>
              <a:latin typeface="+mn-lt"/>
              <a:ea typeface="+mn-ea"/>
              <a:cs typeface="+mn-cs"/>
            </a:rPr>
            <a:t> </a:t>
          </a:r>
          <a:r>
            <a:rPr lang="es-419" sz="1400" baseline="0">
              <a:solidFill>
                <a:schemeClr val="dk1"/>
              </a:solidFill>
              <a:effectLst/>
              <a:latin typeface="+mn-lt"/>
              <a:ea typeface="+mn-ea"/>
              <a:cs typeface="+mn-cs"/>
            </a:rPr>
            <a:t>optimizando y facilitando la prestación de los cuidados por parte del equipo de trabajo del CAP.</a:t>
          </a:r>
        </a:p>
        <a:p>
          <a:pPr eaLnBrk="1" fontAlgn="auto" latinLnBrk="0" hangingPunct="1"/>
          <a:endParaRPr lang="es-419" sz="14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419" sz="1400" b="1" baseline="0">
              <a:solidFill>
                <a:schemeClr val="dk1"/>
              </a:solidFill>
              <a:effectLst/>
              <a:latin typeface="+mn-lt"/>
              <a:ea typeface="+mn-ea"/>
              <a:cs typeface="+mn-cs"/>
            </a:rPr>
            <a:t>3. </a:t>
          </a:r>
          <a:r>
            <a:rPr lang="en-US" sz="1400" b="1" baseline="0">
              <a:solidFill>
                <a:schemeClr val="dk1"/>
              </a:solidFill>
              <a:effectLst/>
              <a:latin typeface="+mn-lt"/>
              <a:ea typeface="+mn-ea"/>
              <a:cs typeface="+mn-cs"/>
            </a:rPr>
            <a:t>Aceptabilidad (mediante la escala de aceptabilidad)</a:t>
          </a:r>
          <a:r>
            <a:rPr lang="en-US" sz="1400" baseline="0">
              <a:solidFill>
                <a:schemeClr val="dk1"/>
              </a:solidFill>
              <a:effectLst/>
              <a:latin typeface="+mn-lt"/>
              <a:ea typeface="+mn-ea"/>
              <a:cs typeface="+mn-cs"/>
            </a:rPr>
            <a:t>: evalúa el </a:t>
          </a:r>
          <a:r>
            <a:rPr lang="es-419" sz="1400" baseline="0">
              <a:solidFill>
                <a:schemeClr val="dk1"/>
              </a:solidFill>
              <a:effectLst/>
              <a:latin typeface="+mn-lt"/>
              <a:ea typeface="+mn-ea"/>
              <a:cs typeface="+mn-cs"/>
            </a:rPr>
            <a:t>grado de aceptación que tiene </a:t>
          </a:r>
          <a:r>
            <a:rPr lang="es-ES" sz="1400" u="sng">
              <a:solidFill>
                <a:schemeClr val="accent1"/>
              </a:solidFill>
              <a:effectLst/>
              <a:latin typeface="+mn-lt"/>
              <a:ea typeface="+mn-ea"/>
              <a:cs typeface="+mn-cs"/>
            </a:rPr>
            <a:t>v</a:t>
          </a:r>
          <a:r>
            <a:rPr lang="es-ES" sz="1400" u="sng">
              <a:solidFill>
                <a:schemeClr val="dk1"/>
              </a:solidFill>
              <a:effectLst/>
              <a:latin typeface="+mn-lt"/>
              <a:ea typeface="+mn-ea"/>
              <a:cs typeface="+mn-cs"/>
              <a:hlinkClick xmlns:r="http://schemas.openxmlformats.org/officeDocument/2006/relationships" r:id=""/>
            </a:rPr>
            <a:t>ía clínica de HEARTS</a:t>
          </a:r>
          <a:r>
            <a:rPr lang="es-419" sz="1400" u="sng" noProof="0">
              <a:solidFill>
                <a:schemeClr val="dk1"/>
              </a:solidFill>
              <a:effectLst/>
              <a:latin typeface="+mn-lt"/>
              <a:ea typeface="+mn-ea"/>
              <a:cs typeface="+mn-cs"/>
            </a:rPr>
            <a:t> </a:t>
          </a:r>
          <a:r>
            <a:rPr lang="es-419" sz="1400" baseline="0">
              <a:solidFill>
                <a:schemeClr val="dk1"/>
              </a:solidFill>
              <a:effectLst/>
              <a:latin typeface="+mn-lt"/>
              <a:ea typeface="+mn-ea"/>
              <a:cs typeface="+mn-cs"/>
            </a:rPr>
            <a:t>como instrumento de gestión clínica.</a:t>
          </a:r>
        </a:p>
        <a:p>
          <a:pPr marL="0" marR="0" lvl="0" indent="0" defTabSz="914400" eaLnBrk="1" fontAlgn="auto" latinLnBrk="0" hangingPunct="1">
            <a:lnSpc>
              <a:spcPct val="100000"/>
            </a:lnSpc>
            <a:spcBef>
              <a:spcPts val="0"/>
            </a:spcBef>
            <a:spcAft>
              <a:spcPts val="0"/>
            </a:spcAft>
            <a:buClrTx/>
            <a:buSzTx/>
            <a:buFontTx/>
            <a:buNone/>
            <a:tabLst/>
            <a:defRPr/>
          </a:pPr>
          <a:endParaRPr lang="en-US" sz="1400" baseline="0">
            <a:solidFill>
              <a:schemeClr val="dk1"/>
            </a:solidFill>
            <a:effectLst/>
            <a:latin typeface="+mn-lt"/>
            <a:ea typeface="+mn-ea"/>
            <a:cs typeface="+mn-cs"/>
          </a:endParaRPr>
        </a:p>
        <a:p>
          <a:pPr eaLnBrk="1" fontAlgn="auto" latinLnBrk="0" hangingPunct="1"/>
          <a:r>
            <a:rPr lang="en-US" sz="1400" b="1" baseline="0">
              <a:solidFill>
                <a:schemeClr val="dk1"/>
              </a:solidFill>
              <a:effectLst/>
              <a:latin typeface="+mn-lt"/>
              <a:ea typeface="+mn-ea"/>
              <a:cs typeface="+mn-cs"/>
            </a:rPr>
            <a:t>4. Efectividad (mediante el índice de desempeño)</a:t>
          </a:r>
          <a:r>
            <a:rPr lang="en-US" sz="1400" b="0" baseline="0">
              <a:solidFill>
                <a:schemeClr val="dk1"/>
              </a:solidFill>
              <a:effectLst/>
              <a:latin typeface="+mn-lt"/>
              <a:ea typeface="+mn-ea"/>
              <a:cs typeface="+mn-cs"/>
            </a:rPr>
            <a:t>: se compone de la medición de tres indicadores: </a:t>
          </a:r>
          <a:endParaRPr lang="en-US" sz="1400">
            <a:effectLst/>
          </a:endParaRPr>
        </a:p>
        <a:p>
          <a:r>
            <a:rPr lang="es-CO" sz="1400" b="1" u="none">
              <a:solidFill>
                <a:schemeClr val="dk1"/>
              </a:solidFill>
              <a:effectLst/>
              <a:latin typeface="+mn-lt"/>
              <a:ea typeface="+mn-ea"/>
              <a:cs typeface="+mn-cs"/>
            </a:rPr>
            <a:t>a. </a:t>
          </a:r>
          <a:r>
            <a:rPr lang="es-CO" sz="1400" b="1" i="0" u="none" cap="small" baseline="0">
              <a:solidFill>
                <a:schemeClr val="dk1"/>
              </a:solidFill>
              <a:effectLst/>
              <a:latin typeface="+mn-lt"/>
              <a:ea typeface="+mn-ea"/>
              <a:cs typeface="+mn-cs"/>
            </a:rPr>
            <a:t>Cobertura</a:t>
          </a:r>
          <a:r>
            <a:rPr lang="es-CO" sz="1400" b="0" u="none">
              <a:solidFill>
                <a:schemeClr val="dk1"/>
              </a:solidFill>
              <a:effectLst/>
              <a:latin typeface="+mn-lt"/>
              <a:ea typeface="+mn-ea"/>
              <a:cs typeface="+mn-cs"/>
            </a:rPr>
            <a:t>: </a:t>
          </a:r>
          <a:endParaRPr lang="en-US" sz="1400" b="0" u="none">
            <a:solidFill>
              <a:schemeClr val="dk1"/>
            </a:solidFill>
            <a:effectLst/>
            <a:latin typeface="+mn-lt"/>
            <a:ea typeface="+mn-ea"/>
            <a:cs typeface="+mn-cs"/>
          </a:endParaRPr>
        </a:p>
        <a:p>
          <a:r>
            <a:rPr lang="es-CO" sz="1400" u="none">
              <a:solidFill>
                <a:schemeClr val="dk1"/>
              </a:solidFill>
              <a:effectLst/>
              <a:latin typeface="+mn-lt"/>
              <a:ea typeface="+mn-ea"/>
              <a:cs typeface="+mn-cs"/>
            </a:rPr>
            <a:t>- </a:t>
          </a:r>
          <a:r>
            <a:rPr lang="es-CO" sz="1400" b="0" i="1" u="none" cap="none" baseline="0">
              <a:solidFill>
                <a:schemeClr val="dk1"/>
              </a:solidFill>
              <a:effectLst/>
              <a:latin typeface="+mn-lt"/>
              <a:ea typeface="+mn-ea"/>
              <a:cs typeface="+mn-cs"/>
            </a:rPr>
            <a:t>Numerador</a:t>
          </a:r>
          <a:r>
            <a:rPr lang="es-CO" sz="1400" u="none">
              <a:solidFill>
                <a:schemeClr val="dk1"/>
              </a:solidFill>
              <a:effectLst/>
              <a:latin typeface="+mn-lt"/>
              <a:ea typeface="+mn-ea"/>
              <a:cs typeface="+mn-cs"/>
            </a:rPr>
            <a:t>: </a:t>
          </a:r>
          <a:r>
            <a:rPr lang="es-CO" sz="1400">
              <a:solidFill>
                <a:schemeClr val="dk1"/>
              </a:solidFill>
              <a:effectLst/>
              <a:latin typeface="+mn-lt"/>
              <a:ea typeface="+mn-ea"/>
              <a:cs typeface="+mn-cs"/>
            </a:rPr>
            <a:t>número total de personas con hipertensión registradas en el CAP. </a:t>
          </a:r>
          <a:endParaRPr lang="en-US" sz="1400">
            <a:solidFill>
              <a:schemeClr val="dk1"/>
            </a:solidFill>
            <a:effectLst/>
            <a:latin typeface="+mn-lt"/>
            <a:ea typeface="+mn-ea"/>
            <a:cs typeface="+mn-cs"/>
          </a:endParaRPr>
        </a:p>
        <a:p>
          <a:r>
            <a:rPr lang="es-CO" sz="1400" u="none" cap="small" baseline="0">
              <a:solidFill>
                <a:schemeClr val="dk1"/>
              </a:solidFill>
              <a:effectLst/>
              <a:latin typeface="+mn-lt"/>
              <a:ea typeface="+mn-ea"/>
              <a:cs typeface="+mn-cs"/>
            </a:rPr>
            <a:t>- </a:t>
          </a:r>
          <a:r>
            <a:rPr lang="es-CO" sz="1400" i="1" u="none" cap="none" baseline="0">
              <a:solidFill>
                <a:schemeClr val="dk1"/>
              </a:solidFill>
              <a:effectLst/>
              <a:latin typeface="+mn-lt"/>
              <a:ea typeface="+mn-ea"/>
              <a:cs typeface="+mn-cs"/>
            </a:rPr>
            <a:t>Denominador</a:t>
          </a:r>
          <a:r>
            <a:rPr lang="es-CO" sz="1400" u="none">
              <a:solidFill>
                <a:schemeClr val="dk1"/>
              </a:solidFill>
              <a:effectLst/>
              <a:latin typeface="+mn-lt"/>
              <a:ea typeface="+mn-ea"/>
              <a:cs typeface="+mn-cs"/>
            </a:rPr>
            <a:t>: </a:t>
          </a:r>
          <a:r>
            <a:rPr lang="es-CO" sz="1400">
              <a:solidFill>
                <a:schemeClr val="dk1"/>
              </a:solidFill>
              <a:effectLst/>
              <a:latin typeface="+mn-lt"/>
              <a:ea typeface="+mn-ea"/>
              <a:cs typeface="+mn-cs"/>
            </a:rPr>
            <a:t>mejor estimado del número de adultos (18 años o mayores) con hipertensión en la zona de cobertura del centro de salud (de acuerdo a la mejor estimación disponible de la prevalencia de hipertensión en adultos para dicha zona). </a:t>
          </a:r>
          <a:endParaRPr lang="en-US" sz="1400">
            <a:solidFill>
              <a:schemeClr val="dk1"/>
            </a:solidFill>
            <a:effectLst/>
            <a:latin typeface="+mn-lt"/>
            <a:ea typeface="+mn-ea"/>
            <a:cs typeface="+mn-cs"/>
          </a:endParaRPr>
        </a:p>
        <a:p>
          <a:r>
            <a:rPr lang="es-CO" sz="1400" b="1" u="none">
              <a:solidFill>
                <a:schemeClr val="dk1"/>
              </a:solidFill>
              <a:effectLst/>
              <a:latin typeface="+mn-lt"/>
              <a:ea typeface="+mn-ea"/>
              <a:cs typeface="+mn-cs"/>
            </a:rPr>
            <a:t>b. </a:t>
          </a:r>
          <a:r>
            <a:rPr lang="es-CO" sz="1400" b="1" i="0" u="none" cap="small" baseline="0">
              <a:solidFill>
                <a:schemeClr val="dk1"/>
              </a:solidFill>
              <a:effectLst/>
              <a:latin typeface="+mn-lt"/>
              <a:ea typeface="+mn-ea"/>
              <a:cs typeface="+mn-cs"/>
            </a:rPr>
            <a:t>Control en todas las personas con hipertensión</a:t>
          </a:r>
          <a:r>
            <a:rPr lang="es-CO" sz="1400" b="0">
              <a:solidFill>
                <a:schemeClr val="dk1"/>
              </a:solidFill>
              <a:effectLst/>
              <a:latin typeface="+mn-lt"/>
              <a:ea typeface="+mn-ea"/>
              <a:cs typeface="+mn-cs"/>
            </a:rPr>
            <a:t>:</a:t>
          </a:r>
          <a:endParaRPr lang="en-US" sz="1400" b="0">
            <a:solidFill>
              <a:schemeClr val="dk1"/>
            </a:solidFill>
            <a:effectLst/>
            <a:latin typeface="+mn-lt"/>
            <a:ea typeface="+mn-ea"/>
            <a:cs typeface="+mn-cs"/>
          </a:endParaRPr>
        </a:p>
        <a:p>
          <a:r>
            <a:rPr lang="es-CO" sz="1400" u="none">
              <a:solidFill>
                <a:schemeClr val="dk1"/>
              </a:solidFill>
              <a:effectLst/>
              <a:latin typeface="+mn-lt"/>
              <a:ea typeface="+mn-ea"/>
              <a:cs typeface="+mn-cs"/>
            </a:rPr>
            <a:t>- </a:t>
          </a:r>
          <a:r>
            <a:rPr lang="es-CO" sz="1400" i="1" u="none">
              <a:solidFill>
                <a:schemeClr val="dk1"/>
              </a:solidFill>
              <a:effectLst/>
              <a:latin typeface="+mn-lt"/>
              <a:ea typeface="+mn-ea"/>
              <a:cs typeface="+mn-cs"/>
            </a:rPr>
            <a:t>Numerador</a:t>
          </a:r>
          <a:r>
            <a:rPr lang="es-CO" sz="1400">
              <a:solidFill>
                <a:schemeClr val="dk1"/>
              </a:solidFill>
              <a:effectLst/>
              <a:latin typeface="+mn-lt"/>
              <a:ea typeface="+mn-ea"/>
              <a:cs typeface="+mn-cs"/>
            </a:rPr>
            <a:t>: número total de personas con hipertensión con</a:t>
          </a:r>
          <a:r>
            <a:rPr lang="es-CO" sz="1400" baseline="0">
              <a:solidFill>
                <a:schemeClr val="dk1"/>
              </a:solidFill>
              <a:effectLst/>
              <a:latin typeface="+mn-lt"/>
              <a:ea typeface="+mn-ea"/>
              <a:cs typeface="+mn-cs"/>
            </a:rPr>
            <a:t> </a:t>
          </a:r>
          <a:r>
            <a:rPr lang="es-CO" sz="1400">
              <a:solidFill>
                <a:schemeClr val="dk1"/>
              </a:solidFill>
              <a:effectLst/>
              <a:latin typeface="+mn-lt"/>
              <a:ea typeface="+mn-ea"/>
              <a:cs typeface="+mn-cs"/>
            </a:rPr>
            <a:t>cifras de presión</a:t>
          </a:r>
          <a:r>
            <a:rPr lang="es-CO" sz="1400" baseline="0">
              <a:solidFill>
                <a:schemeClr val="dk1"/>
              </a:solidFill>
              <a:effectLst/>
              <a:latin typeface="+mn-lt"/>
              <a:ea typeface="+mn-ea"/>
              <a:cs typeface="+mn-cs"/>
            </a:rPr>
            <a:t> arterial</a:t>
          </a:r>
          <a:r>
            <a:rPr lang="es-CO" sz="1400">
              <a:solidFill>
                <a:schemeClr val="dk1"/>
              </a:solidFill>
              <a:effectLst/>
              <a:latin typeface="+mn-lt"/>
              <a:ea typeface="+mn-ea"/>
              <a:cs typeface="+mn-cs"/>
            </a:rPr>
            <a:t> &lt;140/90 mmHg. </a:t>
          </a:r>
          <a:endParaRPr lang="en-US" sz="1400">
            <a:solidFill>
              <a:schemeClr val="dk1"/>
            </a:solidFill>
            <a:effectLst/>
            <a:latin typeface="+mn-lt"/>
            <a:ea typeface="+mn-ea"/>
            <a:cs typeface="+mn-cs"/>
          </a:endParaRPr>
        </a:p>
        <a:p>
          <a:r>
            <a:rPr lang="es-CO" sz="1400" u="none">
              <a:solidFill>
                <a:schemeClr val="dk1"/>
              </a:solidFill>
              <a:effectLst/>
              <a:latin typeface="+mn-lt"/>
              <a:ea typeface="+mn-ea"/>
              <a:cs typeface="+mn-cs"/>
            </a:rPr>
            <a:t>- </a:t>
          </a:r>
          <a:r>
            <a:rPr lang="es-CO" sz="1400" i="1" u="none">
              <a:solidFill>
                <a:schemeClr val="dk1"/>
              </a:solidFill>
              <a:effectLst/>
              <a:latin typeface="+mn-lt"/>
              <a:ea typeface="+mn-ea"/>
              <a:cs typeface="+mn-cs"/>
            </a:rPr>
            <a:t>Denominador</a:t>
          </a:r>
          <a:r>
            <a:rPr lang="es-CO" sz="1400" u="none">
              <a:solidFill>
                <a:schemeClr val="dk1"/>
              </a:solidFill>
              <a:effectLst/>
              <a:latin typeface="+mn-lt"/>
              <a:ea typeface="+mn-ea"/>
              <a:cs typeface="+mn-cs"/>
            </a:rPr>
            <a:t>:</a:t>
          </a:r>
          <a:r>
            <a:rPr lang="es-CO" sz="1400">
              <a:solidFill>
                <a:schemeClr val="dk1"/>
              </a:solidFill>
              <a:effectLst/>
              <a:latin typeface="+mn-lt"/>
              <a:ea typeface="+mn-ea"/>
              <a:cs typeface="+mn-cs"/>
            </a:rPr>
            <a:t> número total de personas con</a:t>
          </a:r>
          <a:r>
            <a:rPr lang="es-CO" sz="1400" baseline="0">
              <a:solidFill>
                <a:schemeClr val="dk1"/>
              </a:solidFill>
              <a:effectLst/>
              <a:latin typeface="+mn-lt"/>
              <a:ea typeface="+mn-ea"/>
              <a:cs typeface="+mn-cs"/>
            </a:rPr>
            <a:t> hipertensión</a:t>
          </a:r>
          <a:r>
            <a:rPr lang="es-CO" sz="1400">
              <a:solidFill>
                <a:schemeClr val="dk1"/>
              </a:solidFill>
              <a:effectLst/>
              <a:latin typeface="+mn-lt"/>
              <a:ea typeface="+mn-ea"/>
              <a:cs typeface="+mn-cs"/>
            </a:rPr>
            <a:t> registradas en el CAP. </a:t>
          </a:r>
          <a:endParaRPr lang="en-US" sz="1400">
            <a:solidFill>
              <a:schemeClr val="dk1"/>
            </a:solidFill>
            <a:effectLst/>
            <a:latin typeface="+mn-lt"/>
            <a:ea typeface="+mn-ea"/>
            <a:cs typeface="+mn-cs"/>
          </a:endParaRPr>
        </a:p>
        <a:p>
          <a:r>
            <a:rPr lang="es-CO" sz="1400" b="1" u="none">
              <a:solidFill>
                <a:schemeClr val="dk1"/>
              </a:solidFill>
              <a:effectLst/>
              <a:latin typeface="+mn-lt"/>
              <a:ea typeface="+mn-ea"/>
              <a:cs typeface="+mn-cs"/>
            </a:rPr>
            <a:t>c. </a:t>
          </a:r>
          <a:r>
            <a:rPr lang="es-CO" sz="1400" b="1" u="none" cap="small" baseline="0">
              <a:solidFill>
                <a:schemeClr val="dk1"/>
              </a:solidFill>
              <a:effectLst/>
              <a:latin typeface="+mn-lt"/>
              <a:ea typeface="+mn-ea"/>
              <a:cs typeface="+mn-cs"/>
            </a:rPr>
            <a:t>Control en las personas con hipertensión y alto riesgo cardiovascular</a:t>
          </a:r>
          <a:r>
            <a:rPr lang="es-CO" sz="1400" b="0" u="none">
              <a:solidFill>
                <a:schemeClr val="dk1"/>
              </a:solidFill>
              <a:effectLst/>
              <a:latin typeface="+mn-lt"/>
              <a:ea typeface="+mn-ea"/>
              <a:cs typeface="+mn-cs"/>
            </a:rPr>
            <a:t>:</a:t>
          </a:r>
          <a:r>
            <a:rPr lang="es-CO" sz="1400" b="0" u="sng">
              <a:solidFill>
                <a:schemeClr val="dk1"/>
              </a:solidFill>
              <a:effectLst/>
              <a:latin typeface="+mn-lt"/>
              <a:ea typeface="+mn-ea"/>
              <a:cs typeface="+mn-cs"/>
            </a:rPr>
            <a:t> </a:t>
          </a:r>
          <a:endParaRPr lang="en-US" sz="1400" b="0" u="sng">
            <a:solidFill>
              <a:schemeClr val="dk1"/>
            </a:solidFill>
            <a:effectLst/>
            <a:latin typeface="+mn-lt"/>
            <a:ea typeface="+mn-ea"/>
            <a:cs typeface="+mn-cs"/>
          </a:endParaRPr>
        </a:p>
        <a:p>
          <a:r>
            <a:rPr lang="es-CO" sz="1400" i="1" u="none">
              <a:solidFill>
                <a:schemeClr val="dk1"/>
              </a:solidFill>
              <a:effectLst/>
              <a:latin typeface="+mn-lt"/>
              <a:ea typeface="+mn-ea"/>
              <a:cs typeface="+mn-cs"/>
            </a:rPr>
            <a:t>- Numerador</a:t>
          </a:r>
          <a:r>
            <a:rPr lang="es-CO" sz="1400">
              <a:solidFill>
                <a:schemeClr val="dk1"/>
              </a:solidFill>
              <a:effectLst/>
              <a:latin typeface="+mn-lt"/>
              <a:ea typeface="+mn-ea"/>
              <a:cs typeface="+mn-cs"/>
            </a:rPr>
            <a:t>: número total de personas con hipertensión con alto riesgo cardiovascular y con cifras de presión arterial sistólica</a:t>
          </a:r>
          <a:r>
            <a:rPr lang="es-CO" sz="1400" baseline="0">
              <a:solidFill>
                <a:schemeClr val="dk1"/>
              </a:solidFill>
              <a:effectLst/>
              <a:latin typeface="+mn-lt"/>
              <a:ea typeface="+mn-ea"/>
              <a:cs typeface="+mn-cs"/>
            </a:rPr>
            <a:t> </a:t>
          </a:r>
          <a:r>
            <a:rPr lang="es-CO" sz="1400">
              <a:solidFill>
                <a:schemeClr val="dk1"/>
              </a:solidFill>
              <a:effectLst/>
              <a:latin typeface="+mn-lt"/>
              <a:ea typeface="+mn-ea"/>
              <a:cs typeface="+mn-cs"/>
            </a:rPr>
            <a:t>&lt;130 mmHg. </a:t>
          </a:r>
          <a:endParaRPr lang="en-US" sz="1400">
            <a:solidFill>
              <a:schemeClr val="dk1"/>
            </a:solidFill>
            <a:effectLst/>
            <a:latin typeface="+mn-lt"/>
            <a:ea typeface="+mn-ea"/>
            <a:cs typeface="+mn-cs"/>
          </a:endParaRPr>
        </a:p>
        <a:p>
          <a:r>
            <a:rPr lang="es-CO" sz="1400" i="1" u="none">
              <a:solidFill>
                <a:schemeClr val="dk1"/>
              </a:solidFill>
              <a:effectLst/>
              <a:latin typeface="+mn-lt"/>
              <a:ea typeface="+mn-ea"/>
              <a:cs typeface="+mn-cs"/>
            </a:rPr>
            <a:t>- Denominador</a:t>
          </a:r>
          <a:r>
            <a:rPr lang="es-CO" sz="1400">
              <a:solidFill>
                <a:schemeClr val="dk1"/>
              </a:solidFill>
              <a:effectLst/>
              <a:latin typeface="+mn-lt"/>
              <a:ea typeface="+mn-ea"/>
              <a:cs typeface="+mn-cs"/>
            </a:rPr>
            <a:t>: número total de personas con hipertensión y alto riesgo cardiovascular registrados en el CAP.</a:t>
          </a:r>
          <a:endParaRPr lang="en-US" sz="1400">
            <a:solidFill>
              <a:schemeClr val="dk1"/>
            </a:solidFill>
            <a:effectLst/>
            <a:latin typeface="+mn-lt"/>
            <a:ea typeface="+mn-ea"/>
            <a:cs typeface="+mn-cs"/>
          </a:endParaRPr>
        </a:p>
        <a:p>
          <a:pPr eaLnBrk="1" fontAlgn="auto" latinLnBrk="0" hangingPunct="1"/>
          <a:endParaRPr lang="en-US" sz="1400">
            <a:effectLst/>
          </a:endParaRPr>
        </a:p>
        <a:p>
          <a:pPr eaLnBrk="1" fontAlgn="auto" latinLnBrk="0" hangingPunct="1"/>
          <a:endParaRPr lang="en-US" sz="1400" b="1"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s-ES" sz="1400" b="0"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lang="es-AR" sz="1400">
            <a:effectLst/>
          </a:endParaRPr>
        </a:p>
        <a:p>
          <a:pPr marL="0" indent="0"/>
          <a:endParaRPr lang="es-ES" sz="1600" b="0"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xdr:txBody>
    </xdr:sp>
    <xdr:clientData/>
  </xdr:twoCellAnchor>
  <xdr:twoCellAnchor>
    <xdr:from>
      <xdr:col>7</xdr:col>
      <xdr:colOff>62866</xdr:colOff>
      <xdr:row>12</xdr:row>
      <xdr:rowOff>95250</xdr:rowOff>
    </xdr:from>
    <xdr:to>
      <xdr:col>10</xdr:col>
      <xdr:colOff>1</xdr:colOff>
      <xdr:row>77</xdr:row>
      <xdr:rowOff>152400</xdr:rowOff>
    </xdr:to>
    <xdr:sp macro="" textlink="">
      <xdr:nvSpPr>
        <xdr:cNvPr id="15" name="TextBox 5">
          <a:extLst>
            <a:ext uri="{FF2B5EF4-FFF2-40B4-BE49-F238E27FC236}">
              <a16:creationId xmlns:a16="http://schemas.microsoft.com/office/drawing/2014/main" id="{AB41D72E-28A3-48EA-B49B-7CF8702AAEBB}"/>
            </a:ext>
          </a:extLst>
        </xdr:cNvPr>
        <xdr:cNvSpPr txBox="1"/>
      </xdr:nvSpPr>
      <xdr:spPr>
        <a:xfrm>
          <a:off x="10578466" y="3971925"/>
          <a:ext cx="7090410" cy="12439650"/>
        </a:xfrm>
        <a:prstGeom prst="rect">
          <a:avLst/>
        </a:prstGeom>
        <a:solidFill>
          <a:srgbClr val="FBFBFB"/>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74320" tIns="274320" rIns="274320" bIns="274320"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1. Fidelidad:</a:t>
          </a:r>
        </a:p>
        <a:p>
          <a:r>
            <a:rPr lang="es-ES" sz="1200" b="0" i="0">
              <a:solidFill>
                <a:schemeClr val="dk1"/>
              </a:solidFill>
              <a:effectLst/>
              <a:latin typeface="+mn-lt"/>
              <a:ea typeface="+mn-ea"/>
              <a:cs typeface="+mn-cs"/>
            </a:rPr>
            <a:t>En la pestaña</a:t>
          </a:r>
          <a:r>
            <a:rPr lang="es-ES" sz="1200" b="0" i="0" baseline="0">
              <a:solidFill>
                <a:schemeClr val="dk1"/>
              </a:solidFill>
              <a:effectLst/>
              <a:latin typeface="+mn-lt"/>
              <a:ea typeface="+mn-ea"/>
              <a:cs typeface="+mn-cs"/>
            </a:rPr>
            <a:t> </a:t>
          </a:r>
          <a:r>
            <a:rPr lang="es-ES" sz="1200" b="1" i="0" baseline="0">
              <a:solidFill>
                <a:schemeClr val="dk1"/>
              </a:solidFill>
              <a:effectLst/>
              <a:latin typeface="+mn-lt"/>
              <a:ea typeface="+mn-ea"/>
              <a:cs typeface="+mn-cs"/>
            </a:rPr>
            <a:t>"</a:t>
          </a:r>
          <a:r>
            <a:rPr lang="es-ES" sz="1200" b="1" i="0">
              <a:solidFill>
                <a:schemeClr val="dk1"/>
              </a:solidFill>
              <a:effectLst/>
              <a:latin typeface="+mn-lt"/>
              <a:ea typeface="+mn-ea"/>
              <a:cs typeface="+mn-cs"/>
            </a:rPr>
            <a:t>1.</a:t>
          </a:r>
          <a:r>
            <a:rPr lang="es-ES" sz="1200" b="1" i="0" baseline="0">
              <a:solidFill>
                <a:schemeClr val="dk1"/>
              </a:solidFill>
              <a:effectLst/>
              <a:latin typeface="+mn-lt"/>
              <a:ea typeface="+mn-ea"/>
              <a:cs typeface="+mn-cs"/>
            </a:rPr>
            <a:t> </a:t>
          </a:r>
          <a:r>
            <a:rPr lang="es-ES" sz="1200" b="1" i="0">
              <a:solidFill>
                <a:schemeClr val="dk1"/>
              </a:solidFill>
              <a:effectLst/>
              <a:latin typeface="+mn-lt"/>
              <a:ea typeface="+mn-ea"/>
              <a:cs typeface="+mn-cs"/>
            </a:rPr>
            <a:t>Índice de madurez"</a:t>
          </a:r>
          <a:r>
            <a:rPr lang="es-ES" sz="1200" b="0" i="0">
              <a:solidFill>
                <a:schemeClr val="dk1"/>
              </a:solidFill>
              <a:effectLst/>
              <a:latin typeface="+mn-lt"/>
              <a:ea typeface="+mn-ea"/>
              <a:cs typeface="+mn-cs"/>
            </a:rPr>
            <a:t>, en la columna "Grado de implementación alcanzado por</a:t>
          </a:r>
          <a:r>
            <a:rPr lang="es-ES" sz="1200" b="0" i="0" baseline="0">
              <a:solidFill>
                <a:schemeClr val="dk1"/>
              </a:solidFill>
              <a:effectLst/>
              <a:latin typeface="+mn-lt"/>
              <a:ea typeface="+mn-ea"/>
              <a:cs typeface="+mn-cs"/>
            </a:rPr>
            <a:t> el CAP",</a:t>
          </a:r>
          <a:r>
            <a:rPr lang="es-ES" sz="1200" b="0" i="0">
              <a:solidFill>
                <a:schemeClr val="dk1"/>
              </a:solidFill>
              <a:effectLst/>
              <a:latin typeface="+mn-lt"/>
              <a:ea typeface="+mn-ea"/>
              <a:cs typeface="+mn-cs"/>
            </a:rPr>
            <a:t> </a:t>
          </a:r>
          <a:r>
            <a:rPr lang="es-ES" sz="1100" b="0" i="0">
              <a:solidFill>
                <a:schemeClr val="dk1"/>
              </a:solidFill>
              <a:effectLst/>
              <a:latin typeface="+mn-lt"/>
              <a:ea typeface="+mn-ea"/>
              <a:cs typeface="+mn-cs"/>
            </a:rPr>
            <a:t>registre </a:t>
          </a:r>
          <a:r>
            <a:rPr lang="es-ES" sz="1200" b="0" i="0">
              <a:solidFill>
                <a:schemeClr val="dk1"/>
              </a:solidFill>
              <a:effectLst/>
              <a:latin typeface="+mn-lt"/>
              <a:ea typeface="+mn-ea"/>
              <a:cs typeface="+mn-cs"/>
            </a:rPr>
            <a:t>el resultado obtenido </a:t>
          </a:r>
          <a:r>
            <a:rPr lang="es-ES" sz="1100" b="0" i="0">
              <a:solidFill>
                <a:schemeClr val="dk1"/>
              </a:solidFill>
              <a:effectLst/>
              <a:latin typeface="+mn-lt"/>
              <a:ea typeface="+mn-ea"/>
              <a:cs typeface="+mn-cs"/>
            </a:rPr>
            <a:t>(%)  </a:t>
          </a:r>
          <a:r>
            <a:rPr lang="es-ES" sz="1200" b="0" i="0">
              <a:solidFill>
                <a:schemeClr val="dk1"/>
              </a:solidFill>
              <a:effectLst/>
              <a:latin typeface="+mn-lt"/>
              <a:ea typeface="+mn-ea"/>
              <a:cs typeface="+mn-cs"/>
            </a:rPr>
            <a:t>para cada una de las 17 intervenciones de mejora de los servicios de salud promovidas por el programa, como producto de la aplicación de la </a:t>
          </a:r>
          <a:r>
            <a:rPr lang="es-ES" sz="1200" b="0" i="1">
              <a:solidFill>
                <a:schemeClr val="dk1"/>
              </a:solidFill>
              <a:effectLst/>
              <a:latin typeface="+mn-lt"/>
              <a:ea typeface="+mn-ea"/>
              <a:cs typeface="+mn-cs"/>
            </a:rPr>
            <a:t>Guía de verificación de la implementación de los factores impulsores de HEARTS</a:t>
          </a:r>
          <a:r>
            <a:rPr lang="es-ES" sz="1200" b="0" i="0">
              <a:solidFill>
                <a:schemeClr val="dk1"/>
              </a:solidFill>
              <a:effectLst/>
              <a:latin typeface="+mn-lt"/>
              <a:ea typeface="+mn-ea"/>
              <a:cs typeface="+mn-cs"/>
            </a:rPr>
            <a:t>. </a:t>
          </a:r>
        </a:p>
        <a:p>
          <a:endParaRPr lang="es-ES" sz="1200" b="0" i="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200" b="0" i="0">
              <a:solidFill>
                <a:schemeClr val="dk1"/>
              </a:solidFill>
              <a:effectLst/>
              <a:latin typeface="+mn-lt"/>
              <a:ea typeface="+mn-ea"/>
              <a:cs typeface="+mn-cs"/>
            </a:rPr>
            <a:t>La columna "Grado de implementación alcanzado por el CAP respecto a la meta"</a:t>
          </a:r>
          <a:r>
            <a:rPr lang="en-US" sz="1200" b="0" i="1">
              <a:solidFill>
                <a:schemeClr val="dk1"/>
              </a:solidFill>
              <a:effectLst/>
              <a:latin typeface="+mn-lt"/>
              <a:ea typeface="+mn-ea"/>
              <a:cs typeface="+mn-cs"/>
            </a:rPr>
            <a:t> </a:t>
          </a:r>
          <a:r>
            <a:rPr lang="en-US" sz="1200" b="0" i="0">
              <a:solidFill>
                <a:schemeClr val="dk1"/>
              </a:solidFill>
              <a:effectLst/>
              <a:latin typeface="+mn-lt"/>
              <a:ea typeface="+mn-ea"/>
              <a:cs typeface="+mn-cs"/>
            </a:rPr>
            <a:t>utiliza una escala de colores (rojo, naranja, amarillo, verde claro y verde oscuro) para indicar en qué quintil se encuentra el CAP en relación con la meta establecida para cada intervención recomendada.</a:t>
          </a:r>
        </a:p>
        <a:p>
          <a:pPr marL="0" marR="0" lvl="0" indent="0" defTabSz="914400" eaLnBrk="1" fontAlgn="auto" latinLnBrk="0" hangingPunct="1">
            <a:lnSpc>
              <a:spcPct val="100000"/>
            </a:lnSpc>
            <a:spcBef>
              <a:spcPts val="0"/>
            </a:spcBef>
            <a:spcAft>
              <a:spcPts val="0"/>
            </a:spcAft>
            <a:buClrTx/>
            <a:buSzTx/>
            <a:buFontTx/>
            <a:buNone/>
            <a:tabLst/>
            <a:defRPr/>
          </a:pPr>
          <a:endParaRPr lang="es-ES" sz="1200" b="0" i="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ES" sz="1200" b="0" i="0">
              <a:solidFill>
                <a:schemeClr val="dk1"/>
              </a:solidFill>
              <a:effectLst/>
              <a:latin typeface="+mn-lt"/>
              <a:ea typeface="+mn-ea"/>
              <a:cs typeface="+mn-cs"/>
            </a:rPr>
            <a:t>Utilice las columnas correspondientes para consignar las principales barreras de implementación identificadas en la evaluación de calidad y proponer acciones de mejora. </a:t>
          </a:r>
        </a:p>
        <a:p>
          <a:pPr marL="0" marR="0" lvl="0" indent="0" defTabSz="914400" eaLnBrk="1" fontAlgn="auto" latinLnBrk="0" hangingPunct="1">
            <a:lnSpc>
              <a:spcPct val="100000"/>
            </a:lnSpc>
            <a:spcBef>
              <a:spcPts val="0"/>
            </a:spcBef>
            <a:spcAft>
              <a:spcPts val="0"/>
            </a:spcAft>
            <a:buClrTx/>
            <a:buSzTx/>
            <a:buFontTx/>
            <a:buNone/>
            <a:tabLst/>
            <a:defRPr/>
          </a:pPr>
          <a:endParaRPr lang="es-ES" sz="1200" b="0" i="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ES" sz="1200" b="0" i="0">
              <a:solidFill>
                <a:schemeClr val="dk1"/>
              </a:solidFill>
              <a:effectLst/>
              <a:latin typeface="+mn-lt"/>
              <a:ea typeface="+mn-ea"/>
              <a:cs typeface="+mn-cs"/>
            </a:rPr>
            <a:t>La herramienta calculará automáticamente el índice de madurez alcanzado por el CAP mostrando una puntuación de entre 0 y 21 y ubicará al CAP en un rango de desempeño. El nivel 1 refleja un bajo índice de madurez, mientras que el nivel 5 indica el nivel más alto</a:t>
          </a:r>
          <a:r>
            <a:rPr lang="es-ES" sz="1200" b="0" i="1">
              <a:solidFill>
                <a:schemeClr val="dk1"/>
              </a:solidFill>
              <a:effectLst/>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endParaRPr lang="en-US" sz="1200" b="1" i="0">
            <a:solidFill>
              <a:schemeClr val="dk1"/>
            </a:solidFill>
            <a:effectLst/>
            <a:latin typeface="+mn-lt"/>
            <a:ea typeface="+mn-ea"/>
            <a:cs typeface="+mn-cs"/>
          </a:endParaRPr>
        </a:p>
        <a:p>
          <a:r>
            <a:rPr lang="es-419" sz="1200">
              <a:solidFill>
                <a:schemeClr val="dk1"/>
              </a:solidFill>
              <a:effectLst/>
              <a:latin typeface="+mn-lt"/>
              <a:ea typeface="+mn-ea"/>
              <a:cs typeface="+mn-cs"/>
            </a:rPr>
            <a:t> </a:t>
          </a:r>
          <a:r>
            <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2. Factibilidad:</a:t>
          </a:r>
        </a:p>
        <a:p>
          <a:pPr marL="0" marR="0" lvl="0" indent="0" algn="l" defTabSz="914400" eaLnBrk="1" fontAlgn="auto" latinLnBrk="0" hangingPunct="1">
            <a:lnSpc>
              <a:spcPct val="100000"/>
            </a:lnSpc>
            <a:spcBef>
              <a:spcPts val="0"/>
            </a:spcBef>
            <a:spcAft>
              <a:spcPts val="0"/>
            </a:spcAft>
            <a:buClrTx/>
            <a:buSzTx/>
            <a:buFontTx/>
            <a:buNone/>
            <a:tabLst/>
            <a:defRPr/>
          </a:pPr>
          <a:r>
            <a:rPr lang="es-419" sz="1200" b="0" i="0">
              <a:solidFill>
                <a:schemeClr val="dk1"/>
              </a:solidFill>
              <a:effectLst/>
              <a:latin typeface="+mn-lt"/>
              <a:ea typeface="+mn-ea"/>
              <a:cs typeface="+mn-cs"/>
            </a:rPr>
            <a:t>En la pestaña </a:t>
          </a:r>
          <a:r>
            <a:rPr lang="es-419" sz="1200" b="1" i="0">
              <a:solidFill>
                <a:schemeClr val="dk1"/>
              </a:solidFill>
              <a:effectLst/>
              <a:latin typeface="+mn-lt"/>
              <a:ea typeface="+mn-ea"/>
              <a:cs typeface="+mn-cs"/>
            </a:rPr>
            <a:t>"2. Escala de factibilidad"</a:t>
          </a:r>
          <a:r>
            <a:rPr lang="es-419" sz="1200" b="0" i="0">
              <a:solidFill>
                <a:schemeClr val="dk1"/>
              </a:solidFill>
              <a:effectLst/>
              <a:latin typeface="+mn-lt"/>
              <a:ea typeface="+mn-ea"/>
              <a:cs typeface="+mn-cs"/>
            </a:rPr>
            <a:t>, </a:t>
          </a:r>
          <a:r>
            <a:rPr lang="en-US" sz="1200" b="0" i="0">
              <a:solidFill>
                <a:schemeClr val="dk1"/>
              </a:solidFill>
              <a:effectLst/>
              <a:latin typeface="+mn-lt"/>
              <a:ea typeface="+mn-ea"/>
              <a:cs typeface="+mn-cs"/>
            </a:rPr>
            <a:t>indique </a:t>
          </a:r>
          <a:r>
            <a:rPr lang="es-419" sz="1200" b="0" i="0">
              <a:solidFill>
                <a:schemeClr val="dk1"/>
              </a:solidFill>
              <a:effectLst/>
              <a:latin typeface="+mn-lt"/>
              <a:ea typeface="+mn-ea"/>
              <a:cs typeface="+mn-cs"/>
            </a:rPr>
            <a:t>el número total de profesionales o trabajadores de la salud que completaron la escala de factibilidad. A continuación, en cada una de las preguntas de la escala, indique el número total de respuestas en cada categoría. La herramienta calculará automáticamente los porcentajes obtenidos para cada categoría y el resultado total obtenido en la escala.</a:t>
          </a:r>
          <a:endParaRPr lang="en-US" sz="1200" b="0" i="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es-419" sz="1200" b="1" i="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3. Aceptabilidad:</a:t>
          </a:r>
          <a:endParaRPr lang="en-US" sz="1200" b="1" i="0">
            <a:solidFill>
              <a:schemeClr val="dk1"/>
            </a:solidFill>
            <a:effectLst/>
            <a:latin typeface="+mn-lt"/>
            <a:ea typeface="+mn-ea"/>
            <a:cs typeface="+mn-cs"/>
          </a:endParaRPr>
        </a:p>
        <a:p>
          <a:pPr eaLnBrk="1" fontAlgn="auto" latinLnBrk="0" hangingPunct="1"/>
          <a:r>
            <a:rPr lang="es-419" sz="1200" b="0" i="0">
              <a:solidFill>
                <a:sysClr val="windowText" lastClr="000000"/>
              </a:solidFill>
              <a:effectLst/>
              <a:latin typeface="+mn-lt"/>
              <a:ea typeface="+mn-ea"/>
              <a:cs typeface="+mn-cs"/>
            </a:rPr>
            <a:t>En la pestaña </a:t>
          </a:r>
          <a:r>
            <a:rPr lang="es-419" sz="1200" b="1" i="0">
              <a:solidFill>
                <a:sysClr val="windowText" lastClr="000000"/>
              </a:solidFill>
              <a:effectLst/>
              <a:latin typeface="+mn-lt"/>
              <a:ea typeface="+mn-ea"/>
              <a:cs typeface="+mn-cs"/>
            </a:rPr>
            <a:t>"3. Escala de aceptabilidad</a:t>
          </a:r>
          <a:r>
            <a:rPr lang="es-419" sz="1200" b="0" i="0">
              <a:solidFill>
                <a:sysClr val="windowText" lastClr="000000"/>
              </a:solidFill>
              <a:effectLst/>
              <a:latin typeface="+mn-lt"/>
              <a:ea typeface="+mn-ea"/>
              <a:cs typeface="+mn-cs"/>
            </a:rPr>
            <a:t>", </a:t>
          </a:r>
          <a:r>
            <a:rPr lang="en-US" sz="1200" b="0" i="0">
              <a:solidFill>
                <a:sysClr val="windowText" lastClr="000000"/>
              </a:solidFill>
              <a:effectLst/>
              <a:latin typeface="+mn-lt"/>
              <a:ea typeface="+mn-ea"/>
              <a:cs typeface="+mn-cs"/>
            </a:rPr>
            <a:t>indique </a:t>
          </a:r>
          <a:r>
            <a:rPr lang="es-419" sz="1200" b="0" i="0">
              <a:solidFill>
                <a:sysClr val="windowText" lastClr="000000"/>
              </a:solidFill>
              <a:effectLst/>
              <a:latin typeface="+mn-lt"/>
              <a:ea typeface="+mn-ea"/>
              <a:cs typeface="+mn-cs"/>
            </a:rPr>
            <a:t>el número total de profesionales o trabajadores de la salud que completaron la escala de aceptabilidad. A continuación, en  cada una de las preguntas de la escala, indique el número total de respuestas en cada categoría. La herramienta calculará automaticamente </a:t>
          </a:r>
          <a:r>
            <a:rPr lang="es-419" sz="1200" b="0" i="0" baseline="0">
              <a:solidFill>
                <a:sysClr val="windowText" lastClr="000000"/>
              </a:solidFill>
              <a:effectLst/>
              <a:latin typeface="+mn-lt"/>
              <a:ea typeface="+mn-ea"/>
              <a:cs typeface="+mn-cs"/>
            </a:rPr>
            <a:t>los porcentajes obtenidos para cada categoría y el resultado total obtenido en cada escala.</a:t>
          </a:r>
        </a:p>
        <a:p>
          <a:pPr eaLnBrk="1" fontAlgn="auto" latinLnBrk="0" hangingPunct="1"/>
          <a:endParaRPr lang="es-419" sz="1600"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4. Efectividad:</a:t>
          </a:r>
        </a:p>
        <a:p>
          <a:r>
            <a:rPr lang="es-ES" sz="1200" b="0" i="0">
              <a:solidFill>
                <a:schemeClr val="dk1"/>
              </a:solidFill>
              <a:effectLst/>
              <a:latin typeface="+mn-lt"/>
              <a:ea typeface="+mn-ea"/>
              <a:cs typeface="+mn-cs"/>
            </a:rPr>
            <a:t>En la pestaña "</a:t>
          </a:r>
          <a:r>
            <a:rPr lang="es-ES" sz="1200" b="1" i="0">
              <a:solidFill>
                <a:schemeClr val="dk1"/>
              </a:solidFill>
              <a:effectLst/>
              <a:latin typeface="+mn-lt"/>
              <a:ea typeface="+mn-ea"/>
              <a:cs typeface="+mn-cs"/>
            </a:rPr>
            <a:t>4. Índice de desempeño</a:t>
          </a:r>
          <a:r>
            <a:rPr lang="es-ES" sz="1200" b="0" i="0">
              <a:solidFill>
                <a:schemeClr val="dk1"/>
              </a:solidFill>
              <a:effectLst/>
              <a:latin typeface="+mn-lt"/>
              <a:ea typeface="+mn-ea"/>
              <a:cs typeface="+mn-cs"/>
            </a:rPr>
            <a:t>", indique </a:t>
          </a:r>
          <a:r>
            <a:rPr lang="es-CO" sz="1200" b="0" i="0">
              <a:solidFill>
                <a:schemeClr val="dk1"/>
              </a:solidFill>
              <a:effectLst/>
              <a:latin typeface="+mn-lt"/>
              <a:ea typeface="+mn-ea"/>
              <a:cs typeface="+mn-cs"/>
            </a:rPr>
            <a:t>los siguientes datos en los espacios requeridos. Todos los datos se refieren al cierre del semestre inmediatamente anterior:</a:t>
          </a:r>
        </a:p>
        <a:p>
          <a:endParaRPr lang="en-U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 Número total de población adulta (18 años o mayor) en el área de responsabilidad del CAP.</a:t>
          </a:r>
          <a:endParaRPr lang="en-U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 Mejor estimado de prevalencia de hipertensión </a:t>
          </a:r>
          <a:r>
            <a:rPr lang="es-ES" sz="1100" b="0" i="0">
              <a:solidFill>
                <a:schemeClr val="dk1"/>
              </a:solidFill>
              <a:effectLst/>
              <a:latin typeface="+mn-lt"/>
              <a:ea typeface="+mn-ea"/>
              <a:cs typeface="+mn-cs"/>
            </a:rPr>
            <a:t>(%) </a:t>
          </a:r>
          <a:r>
            <a:rPr lang="es-ES" sz="1200" b="0" i="0">
              <a:solidFill>
                <a:schemeClr val="dk1"/>
              </a:solidFill>
              <a:effectLst/>
              <a:latin typeface="+mn-lt"/>
              <a:ea typeface="+mn-ea"/>
              <a:cs typeface="+mn-cs"/>
            </a:rPr>
            <a:t>en la población adulta del área de cobertura del CAP.</a:t>
          </a:r>
          <a:endParaRPr lang="en-U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 Número total de personas con hipertensión registradas en el CAP.</a:t>
          </a:r>
          <a:endParaRPr lang="en-U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 Número acumulado de personas con hipertensión clasificadas como de alto riesgo cardiovascular.</a:t>
          </a:r>
          <a:endParaRPr lang="en-U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 Número total de personas con hipertensión controlada (cifras de presión arterial ˂140/90 mmHg). </a:t>
          </a:r>
          <a:endParaRPr lang="en-U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 Número de personas de alto riesgo cardiovascular con hipertensión controlada (cifras de presión arterial sistólica ˂130 mm Hg).</a:t>
          </a:r>
          <a:endParaRPr lang="es-419" sz="1200" b="1" i="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en-US" sz="1200" b="1" i="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lang="es-ES" sz="1200" b="0" i="0">
              <a:solidFill>
                <a:schemeClr val="dk1"/>
              </a:solidFill>
              <a:effectLst/>
              <a:latin typeface="+mn-lt"/>
              <a:ea typeface="+mn-ea"/>
              <a:cs typeface="+mn-cs"/>
            </a:rPr>
            <a:t>La herramienta calculará automáticamente los porcentajes de cobertura y control alcanzados por el CAP y el resultado del índice de desempeño. Además, mostrará una puntuación</a:t>
          </a:r>
          <a:r>
            <a:rPr lang="es-ES" sz="1200" b="0" i="0" baseline="0">
              <a:solidFill>
                <a:schemeClr val="dk1"/>
              </a:solidFill>
              <a:effectLst/>
              <a:latin typeface="+mn-lt"/>
              <a:ea typeface="+mn-ea"/>
              <a:cs typeface="+mn-cs"/>
            </a:rPr>
            <a:t> </a:t>
          </a:r>
          <a:r>
            <a:rPr lang="es-ES" sz="1200" b="0" i="0">
              <a:solidFill>
                <a:schemeClr val="dk1"/>
              </a:solidFill>
              <a:effectLst/>
              <a:latin typeface="+mn-lt"/>
              <a:ea typeface="+mn-ea"/>
              <a:cs typeface="+mn-cs"/>
            </a:rPr>
            <a:t>entre 0 y 4 y ubicará al CAP en un rango de desempeño.</a:t>
          </a:r>
          <a:endParaRPr lang="en-US" sz="1200" b="0" i="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en-US" sz="1600"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5. </a:t>
          </a:r>
          <a:r>
            <a:rPr lang="es-E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Control de la hipertensión en la muestra de expedientes clínicos:</a:t>
          </a:r>
          <a:endPar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endParaRPr>
        </a:p>
        <a:p>
          <a:r>
            <a:rPr lang="es-ES" sz="1200" b="0" i="0">
              <a:solidFill>
                <a:schemeClr val="dk1"/>
              </a:solidFill>
              <a:effectLst/>
              <a:latin typeface="+mn-lt"/>
              <a:ea typeface="+mn-ea"/>
              <a:cs typeface="+mn-cs"/>
            </a:rPr>
            <a:t>En la pestaña </a:t>
          </a:r>
          <a:r>
            <a:rPr lang="es-ES" sz="1200" b="1" i="0">
              <a:solidFill>
                <a:schemeClr val="dk1"/>
              </a:solidFill>
              <a:effectLst/>
              <a:latin typeface="+mn-lt"/>
              <a:ea typeface="+mn-ea"/>
              <a:cs typeface="+mn-cs"/>
            </a:rPr>
            <a:t>“5. Control expedientes clínicos”</a:t>
          </a:r>
          <a:r>
            <a:rPr lang="es-ES" sz="1200" b="0" i="0">
              <a:solidFill>
                <a:schemeClr val="dk1"/>
              </a:solidFill>
              <a:effectLst/>
              <a:latin typeface="+mn-lt"/>
              <a:ea typeface="+mn-ea"/>
              <a:cs typeface="+mn-cs"/>
            </a:rPr>
            <a:t>,</a:t>
          </a:r>
          <a:r>
            <a:rPr lang="es-ES" sz="1200" b="1" i="0">
              <a:solidFill>
                <a:schemeClr val="dk1"/>
              </a:solidFill>
              <a:effectLst/>
              <a:latin typeface="+mn-lt"/>
              <a:ea typeface="+mn-ea"/>
              <a:cs typeface="+mn-cs"/>
            </a:rPr>
            <a:t> </a:t>
          </a:r>
          <a:r>
            <a:rPr lang="es-ES" sz="1200" b="0" i="0">
              <a:solidFill>
                <a:schemeClr val="dk1"/>
              </a:solidFill>
              <a:effectLst/>
              <a:latin typeface="+mn-lt"/>
              <a:ea typeface="+mn-ea"/>
              <a:cs typeface="+mn-cs"/>
            </a:rPr>
            <a:t>indique (para cada expediente evaluado):</a:t>
          </a:r>
        </a:p>
        <a:p>
          <a:endParaRPr lang="es-E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 Identificador del paciente (anonimizado).</a:t>
          </a:r>
        </a:p>
        <a:p>
          <a:r>
            <a:rPr lang="es-ES" sz="1200" b="0" i="0">
              <a:solidFill>
                <a:schemeClr val="dk1"/>
              </a:solidFill>
              <a:effectLst/>
              <a:latin typeface="+mn-lt"/>
              <a:ea typeface="+mn-ea"/>
              <a:cs typeface="+mn-cs"/>
            </a:rPr>
            <a:t>.</a:t>
          </a:r>
          <a:r>
            <a:rPr lang="es-ES" sz="1200" b="0" i="0" baseline="0">
              <a:solidFill>
                <a:schemeClr val="dk1"/>
              </a:solidFill>
              <a:effectLst/>
              <a:latin typeface="+mn-lt"/>
              <a:ea typeface="+mn-ea"/>
              <a:cs typeface="+mn-cs"/>
            </a:rPr>
            <a:t> Fecha de nacimiento.</a:t>
          </a:r>
        </a:p>
        <a:p>
          <a:r>
            <a:rPr lang="es-ES" sz="1200" b="0" i="0" baseline="0">
              <a:solidFill>
                <a:schemeClr val="dk1"/>
              </a:solidFill>
              <a:effectLst/>
              <a:latin typeface="+mn-lt"/>
              <a:ea typeface="+mn-ea"/>
              <a:cs typeface="+mn-cs"/>
            </a:rPr>
            <a:t>. Sexo.</a:t>
          </a:r>
          <a:endParaRPr lang="es-E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 Clasificación de riesgo cardiovascular (alto riesgo</a:t>
          </a:r>
          <a:r>
            <a:rPr lang="es-ES" sz="1200" b="0" i="0" baseline="0">
              <a:solidFill>
                <a:schemeClr val="dk1"/>
              </a:solidFill>
              <a:effectLst/>
              <a:latin typeface="+mn-lt"/>
              <a:ea typeface="+mn-ea"/>
              <a:cs typeface="+mn-cs"/>
            </a:rPr>
            <a:t>/sin alto riesgo)</a:t>
          </a:r>
          <a:r>
            <a:rPr lang="es-ES" sz="1200" b="0" i="0">
              <a:solidFill>
                <a:schemeClr val="dk1"/>
              </a:solidFill>
              <a:effectLst/>
              <a:latin typeface="+mn-lt"/>
              <a:ea typeface="+mn-ea"/>
              <a:cs typeface="+mn-cs"/>
            </a:rPr>
            <a:t>.</a:t>
          </a:r>
        </a:p>
        <a:p>
          <a:r>
            <a:rPr lang="es-ES" sz="1200" b="0" i="0">
              <a:solidFill>
                <a:schemeClr val="dk1"/>
              </a:solidFill>
              <a:effectLst/>
              <a:latin typeface="+mn-lt"/>
              <a:ea typeface="+mn-ea"/>
              <a:cs typeface="+mn-cs"/>
            </a:rPr>
            <a:t>. Última cifra de presión arterial registrada (sistólica y diastólica, respectivamente).</a:t>
          </a:r>
        </a:p>
        <a:p>
          <a:r>
            <a:rPr lang="es-ES" sz="1200" b="0" i="0">
              <a:solidFill>
                <a:schemeClr val="dk1"/>
              </a:solidFill>
              <a:effectLst/>
              <a:latin typeface="+mn-lt"/>
              <a:ea typeface="+mn-ea"/>
              <a:cs typeface="+mn-cs"/>
            </a:rPr>
            <a:t>. Fecha de registro</a:t>
          </a:r>
          <a:r>
            <a:rPr lang="es-ES" sz="1200" b="0" i="0" baseline="0">
              <a:solidFill>
                <a:schemeClr val="dk1"/>
              </a:solidFill>
              <a:effectLst/>
              <a:latin typeface="+mn-lt"/>
              <a:ea typeface="+mn-ea"/>
              <a:cs typeface="+mn-cs"/>
            </a:rPr>
            <a:t> de</a:t>
          </a:r>
          <a:r>
            <a:rPr lang="es-ES" sz="1200" b="0" i="0">
              <a:solidFill>
                <a:schemeClr val="dk1"/>
              </a:solidFill>
              <a:effectLst/>
              <a:latin typeface="+mn-lt"/>
              <a:ea typeface="+mn-ea"/>
              <a:cs typeface="+mn-cs"/>
            </a:rPr>
            <a:t> la última cifra</a:t>
          </a:r>
          <a:r>
            <a:rPr lang="es-ES" sz="1200" b="0" i="0" baseline="0">
              <a:solidFill>
                <a:schemeClr val="dk1"/>
              </a:solidFill>
              <a:effectLst/>
              <a:latin typeface="+mn-lt"/>
              <a:ea typeface="+mn-ea"/>
              <a:cs typeface="+mn-cs"/>
            </a:rPr>
            <a:t> de presión arterial</a:t>
          </a:r>
          <a:r>
            <a:rPr lang="es-ES" sz="1200" b="0" i="0">
              <a:solidFill>
                <a:schemeClr val="dk1"/>
              </a:solidFill>
              <a:effectLst/>
              <a:latin typeface="+mn-lt"/>
              <a:ea typeface="+mn-ea"/>
              <a:cs typeface="+mn-cs"/>
            </a:rPr>
            <a:t>. </a:t>
          </a:r>
        </a:p>
        <a:p>
          <a:endParaRPr lang="es-E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La herramienta calculará automáticamente el porcentaje de control de la hipertensión en la muestra de expedientes clínicos, estratificado de acuerdo al nivel</a:t>
          </a:r>
          <a:r>
            <a:rPr lang="es-ES" sz="1200" b="0" i="0" baseline="0">
              <a:solidFill>
                <a:schemeClr val="dk1"/>
              </a:solidFill>
              <a:effectLst/>
              <a:latin typeface="+mn-lt"/>
              <a:ea typeface="+mn-ea"/>
              <a:cs typeface="+mn-cs"/>
            </a:rPr>
            <a:t> de</a:t>
          </a:r>
          <a:r>
            <a:rPr lang="es-ES" sz="1200" b="0" i="0">
              <a:solidFill>
                <a:schemeClr val="dk1"/>
              </a:solidFill>
              <a:effectLst/>
              <a:latin typeface="+mn-lt"/>
              <a:ea typeface="+mn-ea"/>
              <a:cs typeface="+mn-cs"/>
            </a:rPr>
            <a:t> riesgo cardiovascular.</a:t>
          </a:r>
          <a:endParaRPr lang="en-US" sz="1200" b="0" i="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en-US" sz="1600" baseline="0">
            <a:solidFill>
              <a:schemeClr val="accent1"/>
            </a:solidFill>
            <a:latin typeface="Calibri" panose="020F0502020204030204" pitchFamily="34" charset="0"/>
            <a:ea typeface="Calibri" panose="020F0502020204030204" pitchFamily="34" charset="0"/>
            <a:cs typeface="Calibri" panose="020F0502020204030204"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endParaRPr lang="en-US" sz="1600" b="1"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endParaRPr lang="en-US" sz="1800" b="1"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a:p>
          <a:endParaRPr lang="en-US" sz="160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0</xdr:colOff>
      <xdr:row>4</xdr:row>
      <xdr:rowOff>304800</xdr:rowOff>
    </xdr:from>
    <xdr:to>
      <xdr:col>19</xdr:col>
      <xdr:colOff>438150</xdr:colOff>
      <xdr:row>13</xdr:row>
      <xdr:rowOff>336550</xdr:rowOff>
    </xdr:to>
    <xdr:sp macro="" textlink="">
      <xdr:nvSpPr>
        <xdr:cNvPr id="6" name="CuadroTexto 5">
          <a:extLst>
            <a:ext uri="{FF2B5EF4-FFF2-40B4-BE49-F238E27FC236}">
              <a16:creationId xmlns:a16="http://schemas.microsoft.com/office/drawing/2014/main" id="{29A6F99D-9586-4FC3-833D-E40C6DEDD8C2}"/>
            </a:ext>
          </a:extLst>
        </xdr:cNvPr>
        <xdr:cNvSpPr txBox="1"/>
      </xdr:nvSpPr>
      <xdr:spPr>
        <a:xfrm>
          <a:off x="18903950" y="1593850"/>
          <a:ext cx="10401300" cy="6146800"/>
        </a:xfrm>
        <a:prstGeom prst="roundRect">
          <a:avLst/>
        </a:prstGeom>
        <a:solidFill>
          <a:schemeClr val="lt1"/>
        </a:solidFill>
        <a:ln w="9525" cmpd="sng">
          <a:no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endParaRPr lang="es-AR" sz="2400">
            <a:solidFill>
              <a:schemeClr val="bg1">
                <a:lumMod val="65000"/>
              </a:schemeClr>
            </a:solidFill>
          </a:endParaRPr>
        </a:p>
      </xdr:txBody>
    </xdr:sp>
    <xdr:clientData/>
  </xdr:twoCellAnchor>
  <xdr:twoCellAnchor>
    <xdr:from>
      <xdr:col>13</xdr:col>
      <xdr:colOff>1162050</xdr:colOff>
      <xdr:row>6</xdr:row>
      <xdr:rowOff>139700</xdr:rowOff>
    </xdr:from>
    <xdr:to>
      <xdr:col>18</xdr:col>
      <xdr:colOff>1196976</xdr:colOff>
      <xdr:row>13</xdr:row>
      <xdr:rowOff>165100</xdr:rowOff>
    </xdr:to>
    <xdr:graphicFrame macro="">
      <xdr:nvGraphicFramePr>
        <xdr:cNvPr id="8" name="Gráfico 7">
          <a:extLst>
            <a:ext uri="{FF2B5EF4-FFF2-40B4-BE49-F238E27FC236}">
              <a16:creationId xmlns:a16="http://schemas.microsoft.com/office/drawing/2014/main" id="{9F8F92FE-A02D-425E-B967-4B6D7828028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14</xdr:col>
      <xdr:colOff>1003847</xdr:colOff>
      <xdr:row>9</xdr:row>
      <xdr:rowOff>917026</xdr:rowOff>
    </xdr:from>
    <xdr:to>
      <xdr:col>17</xdr:col>
      <xdr:colOff>1125096</xdr:colOff>
      <xdr:row>12</xdr:row>
      <xdr:rowOff>370956</xdr:rowOff>
    </xdr:to>
    <xdr:pic>
      <xdr:nvPicPr>
        <xdr:cNvPr id="7" name="Imagen 6">
          <a:extLst>
            <a:ext uri="{FF2B5EF4-FFF2-40B4-BE49-F238E27FC236}">
              <a16:creationId xmlns:a16="http://schemas.microsoft.com/office/drawing/2014/main" id="{BE4D1A6F-5C13-A1ED-047F-03894F9EE0A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t="5425" b="5425"/>
        <a:stretch/>
      </xdr:blipFill>
      <xdr:spPr>
        <a:xfrm>
          <a:off x="31587035" y="5600151"/>
          <a:ext cx="5114254" cy="1847912"/>
        </a:xfrm>
        <a:prstGeom prst="rect">
          <a:avLst/>
        </a:prstGeom>
      </xdr:spPr>
    </xdr:pic>
    <xdr:clientData/>
  </xdr:twoCellAnchor>
  <xdr:twoCellAnchor>
    <xdr:from>
      <xdr:col>12</xdr:col>
      <xdr:colOff>1194836</xdr:colOff>
      <xdr:row>14</xdr:row>
      <xdr:rowOff>110977</xdr:rowOff>
    </xdr:from>
    <xdr:to>
      <xdr:col>25</xdr:col>
      <xdr:colOff>139958</xdr:colOff>
      <xdr:row>16</xdr:row>
      <xdr:rowOff>490977</xdr:rowOff>
    </xdr:to>
    <xdr:grpSp>
      <xdr:nvGrpSpPr>
        <xdr:cNvPr id="13" name="Group 8">
          <a:extLst>
            <a:ext uri="{FF2B5EF4-FFF2-40B4-BE49-F238E27FC236}">
              <a16:creationId xmlns:a16="http://schemas.microsoft.com/office/drawing/2014/main" id="{A057CC52-0CAF-70D5-6CFA-BACBA65143D6}"/>
            </a:ext>
          </a:extLst>
        </xdr:cNvPr>
        <xdr:cNvGrpSpPr/>
      </xdr:nvGrpSpPr>
      <xdr:grpSpPr>
        <a:xfrm>
          <a:off x="28536122" y="9490834"/>
          <a:ext cx="17995122" cy="1713500"/>
          <a:chOff x="0" y="-57150"/>
          <a:chExt cx="6219994" cy="722052"/>
        </a:xfrm>
        <a:solidFill>
          <a:srgbClr val="E55A62"/>
        </a:solidFill>
      </xdr:grpSpPr>
      <xdr:sp macro="" textlink="">
        <xdr:nvSpPr>
          <xdr:cNvPr id="14" name="Freeform 9">
            <a:extLst>
              <a:ext uri="{FF2B5EF4-FFF2-40B4-BE49-F238E27FC236}">
                <a16:creationId xmlns:a16="http://schemas.microsoft.com/office/drawing/2014/main" id="{34AA3ECE-8629-7A4B-3725-AF10BD55068A}"/>
              </a:ext>
            </a:extLst>
          </xdr:cNvPr>
          <xdr:cNvSpPr/>
        </xdr:nvSpPr>
        <xdr:spPr>
          <a:xfrm>
            <a:off x="0" y="0"/>
            <a:ext cx="6219994" cy="664902"/>
          </a:xfrm>
          <a:custGeom>
            <a:avLst/>
            <a:gdLst/>
            <a:ahLst/>
            <a:cxnLst/>
            <a:rect l="l" t="t" r="r" b="b"/>
            <a:pathLst>
              <a:path w="6219994" h="664902">
                <a:moveTo>
                  <a:pt x="0" y="0"/>
                </a:moveTo>
                <a:lnTo>
                  <a:pt x="6219994" y="0"/>
                </a:lnTo>
                <a:lnTo>
                  <a:pt x="6219994" y="664902"/>
                </a:lnTo>
                <a:lnTo>
                  <a:pt x="0" y="664902"/>
                </a:lnTo>
                <a:close/>
              </a:path>
            </a:pathLst>
          </a:custGeom>
          <a:grpFill/>
        </xdr:spPr>
        <xdr:txBody>
          <a:bodyPr wrap="square"/>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s-ES" sz="1200"/>
          </a:p>
        </xdr:txBody>
      </xdr:sp>
      <xdr:sp macro="" textlink="">
        <xdr:nvSpPr>
          <xdr:cNvPr id="15" name="TextBox 10">
            <a:extLst>
              <a:ext uri="{FF2B5EF4-FFF2-40B4-BE49-F238E27FC236}">
                <a16:creationId xmlns:a16="http://schemas.microsoft.com/office/drawing/2014/main" id="{162D675A-11B7-886B-49B5-F8962AC0D3CA}"/>
              </a:ext>
            </a:extLst>
          </xdr:cNvPr>
          <xdr:cNvSpPr txBox="1"/>
        </xdr:nvSpPr>
        <xdr:spPr>
          <a:xfrm>
            <a:off x="0" y="-57150"/>
            <a:ext cx="6219994" cy="722052"/>
          </a:xfrm>
          <a:prstGeom prst="rect">
            <a:avLst/>
          </a:prstGeom>
          <a:grpFill/>
        </xdr:spPr>
        <xdr:txBody>
          <a:bodyPr wrap="square" lIns="33867" tIns="33867" rIns="33867" bIns="33867" rtlCol="0" anchor="ct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lnSpc>
                <a:spcPts val="1680"/>
              </a:lnSpc>
            </a:pPr>
            <a:endParaRPr sz="1200"/>
          </a:p>
        </xdr:txBody>
      </xdr:sp>
    </xdr:grpSp>
    <xdr:clientData/>
  </xdr:twoCellAnchor>
  <xdr:twoCellAnchor editAs="absolute">
    <xdr:from>
      <xdr:col>13</xdr:col>
      <xdr:colOff>1426447</xdr:colOff>
      <xdr:row>4</xdr:row>
      <xdr:rowOff>515222</xdr:rowOff>
    </xdr:from>
    <xdr:to>
      <xdr:col>18</xdr:col>
      <xdr:colOff>935413</xdr:colOff>
      <xdr:row>5</xdr:row>
      <xdr:rowOff>397990</xdr:rowOff>
    </xdr:to>
    <xdr:sp macro="" textlink="">
      <xdr:nvSpPr>
        <xdr:cNvPr id="16" name="TextBox 12">
          <a:extLst>
            <a:ext uri="{FF2B5EF4-FFF2-40B4-BE49-F238E27FC236}">
              <a16:creationId xmlns:a16="http://schemas.microsoft.com/office/drawing/2014/main" id="{AA997E50-28B4-49DB-801F-F9AF8FE7FD51}"/>
            </a:ext>
          </a:extLst>
        </xdr:cNvPr>
        <xdr:cNvSpPr txBox="1"/>
      </xdr:nvSpPr>
      <xdr:spPr>
        <a:xfrm>
          <a:off x="30346252" y="1790571"/>
          <a:ext cx="7794341" cy="7653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800" b="1">
              <a:solidFill>
                <a:srgbClr val="E55A62"/>
              </a:solidFill>
              <a:latin typeface="+mn-lt"/>
            </a:rPr>
            <a:t>Madurez </a:t>
          </a:r>
          <a:r>
            <a:rPr lang="en-US" sz="2800" b="1" baseline="0">
              <a:solidFill>
                <a:srgbClr val="E55A62"/>
              </a:solidFill>
              <a:latin typeface="+mn-lt"/>
            </a:rPr>
            <a:t>de implementación</a:t>
          </a:r>
          <a:endParaRPr lang="en-US" sz="2800" b="1">
            <a:solidFill>
              <a:srgbClr val="E55A62"/>
            </a:solidFill>
            <a:latin typeface="+mn-lt"/>
          </a:endParaRPr>
        </a:p>
      </xdr:txBody>
    </xdr:sp>
    <xdr:clientData/>
  </xdr:twoCellAnchor>
</xdr:wsDr>
</file>

<file path=xl/drawings/drawing3.xml><?xml version="1.0" encoding="utf-8"?>
<c:userShapes xmlns:c="http://schemas.openxmlformats.org/drawingml/2006/chart">
  <cdr:relSizeAnchor xmlns:cdr="http://schemas.openxmlformats.org/drawingml/2006/chartDrawing">
    <cdr:from>
      <cdr:x>0.41147</cdr:x>
      <cdr:y>0.49696</cdr:y>
    </cdr:from>
    <cdr:to>
      <cdr:x>0.58965</cdr:x>
      <cdr:y>0.57922</cdr:y>
    </cdr:to>
    <cdr:sp macro="" textlink="calculos!$B$25">
      <cdr:nvSpPr>
        <cdr:cNvPr id="2" name="CuadroTexto 4">
          <a:extLst xmlns:a="http://schemas.openxmlformats.org/drawingml/2006/main">
            <a:ext uri="{FF2B5EF4-FFF2-40B4-BE49-F238E27FC236}">
              <a16:creationId xmlns:a16="http://schemas.microsoft.com/office/drawing/2014/main" id="{16FC2C00-7AAF-8A40-B066-AB8ABB9B8FCB}"/>
            </a:ext>
          </a:extLst>
        </cdr:cNvPr>
        <cdr:cNvSpPr txBox="1"/>
      </cdr:nvSpPr>
      <cdr:spPr>
        <a:xfrm xmlns:a="http://schemas.openxmlformats.org/drawingml/2006/main">
          <a:off x="3420842" y="2442533"/>
          <a:ext cx="1481359" cy="404251"/>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fld id="{68A102E8-3C3D-4C41-9A67-B162FE07BCB8}" type="TxLink">
            <a:rPr lang="en-US" sz="3200" b="1" i="0" u="none" strike="noStrike">
              <a:solidFill>
                <a:srgbClr val="000000"/>
              </a:solidFill>
              <a:latin typeface="Calibri"/>
              <a:cs typeface="Calibri"/>
            </a:rPr>
            <a:pPr algn="ctr"/>
            <a:t>20.91</a:t>
          </a:fld>
          <a:endParaRPr lang="es-AR" sz="3200" b="1"/>
        </a:p>
      </cdr:txBody>
    </cdr:sp>
  </cdr:relSizeAnchor>
</c:userShapes>
</file>

<file path=xl/drawings/drawing4.xml><?xml version="1.0" encoding="utf-8"?>
<xdr:wsDr xmlns:xdr="http://schemas.openxmlformats.org/drawingml/2006/spreadsheetDrawing" xmlns:a="http://schemas.openxmlformats.org/drawingml/2006/main">
  <xdr:twoCellAnchor editAs="absolute">
    <xdr:from>
      <xdr:col>1</xdr:col>
      <xdr:colOff>514350</xdr:colOff>
      <xdr:row>1</xdr:row>
      <xdr:rowOff>18415</xdr:rowOff>
    </xdr:from>
    <xdr:to>
      <xdr:col>2</xdr:col>
      <xdr:colOff>333375</xdr:colOff>
      <xdr:row>2</xdr:row>
      <xdr:rowOff>18415</xdr:rowOff>
    </xdr:to>
    <xdr:sp macro="" textlink="">
      <xdr:nvSpPr>
        <xdr:cNvPr id="2" name="TextBox 12">
          <a:extLst>
            <a:ext uri="{FF2B5EF4-FFF2-40B4-BE49-F238E27FC236}">
              <a16:creationId xmlns:a16="http://schemas.microsoft.com/office/drawing/2014/main" id="{F5833E16-2E9E-4797-A582-E452D4E20D08}"/>
            </a:ext>
          </a:extLst>
        </xdr:cNvPr>
        <xdr:cNvSpPr txBox="1"/>
      </xdr:nvSpPr>
      <xdr:spPr>
        <a:xfrm>
          <a:off x="1295400" y="199390"/>
          <a:ext cx="5153025" cy="742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2800" b="1">
              <a:solidFill>
                <a:schemeClr val="bg1"/>
              </a:solidFill>
              <a:latin typeface="+mn-lt"/>
              <a:ea typeface="+mn-ea"/>
              <a:cs typeface="+mn-cs"/>
            </a:rPr>
            <a:t>Índice de desempeño HEARTS</a:t>
          </a:r>
          <a:endParaRPr lang="en-US" sz="2800" b="1">
            <a:solidFill>
              <a:schemeClr val="bg1"/>
            </a:solidFill>
            <a:latin typeface="+mn-lt"/>
          </a:endParaRPr>
        </a:p>
      </xdr:txBody>
    </xdr:sp>
    <xdr:clientData/>
  </xdr:twoCellAnchor>
  <xdr:twoCellAnchor>
    <xdr:from>
      <xdr:col>14</xdr:col>
      <xdr:colOff>552450</xdr:colOff>
      <xdr:row>5</xdr:row>
      <xdr:rowOff>304800</xdr:rowOff>
    </xdr:from>
    <xdr:to>
      <xdr:col>20</xdr:col>
      <xdr:colOff>1327150</xdr:colOff>
      <xdr:row>13</xdr:row>
      <xdr:rowOff>171450</xdr:rowOff>
    </xdr:to>
    <xdr:sp macro="" textlink="">
      <xdr:nvSpPr>
        <xdr:cNvPr id="4" name="CuadroTexto 3">
          <a:extLst>
            <a:ext uri="{FF2B5EF4-FFF2-40B4-BE49-F238E27FC236}">
              <a16:creationId xmlns:a16="http://schemas.microsoft.com/office/drawing/2014/main" id="{51061CDA-4581-4E2E-BFF0-2CBFE0E0D593}"/>
            </a:ext>
          </a:extLst>
        </xdr:cNvPr>
        <xdr:cNvSpPr txBox="1"/>
      </xdr:nvSpPr>
      <xdr:spPr>
        <a:xfrm>
          <a:off x="12312650" y="2279650"/>
          <a:ext cx="10737850" cy="5048250"/>
        </a:xfrm>
        <a:prstGeom prst="roundRect">
          <a:avLst/>
        </a:prstGeom>
        <a:solidFill>
          <a:schemeClr val="lt1"/>
        </a:solidFill>
        <a:ln w="9525" cmpd="sng">
          <a:no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endParaRPr lang="es-AR" sz="2400">
            <a:solidFill>
              <a:schemeClr val="bg1">
                <a:lumMod val="65000"/>
              </a:schemeClr>
            </a:solidFill>
          </a:endParaRPr>
        </a:p>
      </xdr:txBody>
    </xdr:sp>
    <xdr:clientData/>
  </xdr:twoCellAnchor>
  <xdr:twoCellAnchor>
    <xdr:from>
      <xdr:col>15</xdr:col>
      <xdr:colOff>400050</xdr:colOff>
      <xdr:row>5</xdr:row>
      <xdr:rowOff>285750</xdr:rowOff>
    </xdr:from>
    <xdr:to>
      <xdr:col>20</xdr:col>
      <xdr:colOff>377826</xdr:colOff>
      <xdr:row>12</xdr:row>
      <xdr:rowOff>425450</xdr:rowOff>
    </xdr:to>
    <xdr:graphicFrame macro="">
      <xdr:nvGraphicFramePr>
        <xdr:cNvPr id="6" name="Gráfico 5">
          <a:extLst>
            <a:ext uri="{FF2B5EF4-FFF2-40B4-BE49-F238E27FC236}">
              <a16:creationId xmlns:a16="http://schemas.microsoft.com/office/drawing/2014/main" id="{817E1CD9-5B14-4A77-B118-7C257DDA319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c:userShapes xmlns:c="http://schemas.openxmlformats.org/drawingml/2006/chart">
  <cdr:relSizeAnchor xmlns:cdr="http://schemas.openxmlformats.org/drawingml/2006/chartDrawing">
    <cdr:from>
      <cdr:x>0.45139</cdr:x>
      <cdr:y>0.51175</cdr:y>
    </cdr:from>
    <cdr:to>
      <cdr:x>0.57643</cdr:x>
      <cdr:y>0.594</cdr:y>
    </cdr:to>
    <cdr:sp macro="" textlink="calculos!$G$53">
      <cdr:nvSpPr>
        <cdr:cNvPr id="2" name="CuadroTexto 4">
          <a:extLst xmlns:a="http://schemas.openxmlformats.org/drawingml/2006/main">
            <a:ext uri="{FF2B5EF4-FFF2-40B4-BE49-F238E27FC236}">
              <a16:creationId xmlns:a16="http://schemas.microsoft.com/office/drawing/2014/main" id="{16FC2C00-7AAF-8A40-B066-AB8ABB9B8FCB}"/>
            </a:ext>
          </a:extLst>
        </cdr:cNvPr>
        <cdr:cNvSpPr txBox="1"/>
      </cdr:nvSpPr>
      <cdr:spPr>
        <a:xfrm xmlns:a="http://schemas.openxmlformats.org/drawingml/2006/main">
          <a:off x="3759229" y="2489212"/>
          <a:ext cx="1041336" cy="40007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fld id="{259FEC57-90B5-48FC-B564-D80E4CA528BB}" type="TxLink">
            <a:rPr lang="en-US" sz="3200" b="1" i="0" u="none" strike="noStrike">
              <a:solidFill>
                <a:srgbClr val="000000"/>
              </a:solidFill>
              <a:latin typeface="Calibri"/>
              <a:ea typeface="+mn-ea"/>
              <a:cs typeface="Calibri"/>
            </a:rPr>
            <a:pPr algn="ctr"/>
            <a:t>0.00</a:t>
          </a:fld>
          <a:endParaRPr lang="es-AR" sz="3200" b="1" i="0" u="none" strike="noStrike">
            <a:solidFill>
              <a:srgbClr val="000000"/>
            </a:solidFill>
            <a:latin typeface="Calibri"/>
            <a:ea typeface="+mn-ea"/>
            <a:cs typeface="Calibri"/>
          </a:endParaRPr>
        </a:p>
      </cdr:txBody>
    </cdr:sp>
  </cdr:relSizeAnchor>
</c:userShape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a2" displayName="Tabla2" ref="J1:J3" totalsRowShown="0">
  <autoFilter ref="J1:J3" xr:uid="{00000000-0009-0000-0100-000002000000}"/>
  <tableColumns count="1">
    <tableColumn id="1" xr3:uid="{00000000-0010-0000-0000-000001000000}" name="Implementación "/>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a3" displayName="Tabla3" ref="L1:L4" totalsRowShown="0">
  <autoFilter ref="L1:L4" xr:uid="{00000000-0009-0000-0100-000003000000}"/>
  <tableColumns count="1">
    <tableColumn id="1" xr3:uid="{00000000-0010-0000-0100-000001000000}" name="Renovación de la prescripción"/>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Tabla4" displayName="Tabla4" ref="N1:N4" totalsRowShown="0">
  <autoFilter ref="N1:N4" xr:uid="{00000000-0009-0000-0100-000004000000}"/>
  <tableColumns count="1">
    <tableColumn id="1" xr3:uid="{00000000-0010-0000-0200-000001000000}" name="Retorno mensual de información sobre los resultados"/>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3000000}" name="Tabla1" displayName="Tabla1" ref="J10:J12" totalsRowShown="0" headerRowDxfId="124" headerRowBorderDxfId="123" tableBorderDxfId="122">
  <autoFilter ref="J10:J12" xr:uid="{00000000-0009-0000-0100-000001000000}"/>
  <tableColumns count="1">
    <tableColumn id="1" xr3:uid="{00000000-0010-0000-0300-000001000000}" name="Clasificación de riesgo "/>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a5" displayName="Tabla5" ref="L10:L12" totalsRowShown="0">
  <autoFilter ref="L10:L12" xr:uid="{00000000-0009-0000-0100-000005000000}"/>
  <tableColumns count="1">
    <tableColumn id="1" xr3:uid="{00000000-0010-0000-0400-000001000000}" name="Sexo"/>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table" Target="../tables/table1.xml"/><Relationship Id="rId5" Type="http://schemas.openxmlformats.org/officeDocument/2006/relationships/table" Target="../tables/table5.xml"/><Relationship Id="rId4"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0" tint="-0.249977111117893"/>
  </sheetPr>
  <dimension ref="C1:O24"/>
  <sheetViews>
    <sheetView showGridLines="0" showRowColHeaders="0" tabSelected="1" topLeftCell="D1" zoomScaleNormal="100" workbookViewId="0">
      <selection activeCell="H10" sqref="H10:J12"/>
    </sheetView>
  </sheetViews>
  <sheetFormatPr baseColWidth="10" defaultColWidth="11.453125" defaultRowHeight="14.5" x14ac:dyDescent="0.35"/>
  <cols>
    <col min="3" max="3" width="23.08984375" customWidth="1"/>
    <col min="4" max="4" width="27.08984375" customWidth="1"/>
    <col min="5" max="6" width="23.08984375" customWidth="1"/>
    <col min="7" max="7" width="38.36328125" customWidth="1"/>
    <col min="8" max="8" width="43.08984375" customWidth="1"/>
    <col min="9" max="9" width="41" customWidth="1"/>
    <col min="10" max="10" width="23.08984375" customWidth="1"/>
    <col min="11" max="11" width="23.90625" customWidth="1"/>
    <col min="12" max="12" width="23.08984375" customWidth="1"/>
    <col min="13" max="13" width="11.36328125" customWidth="1"/>
    <col min="14" max="14" width="11.54296875" hidden="1" customWidth="1"/>
    <col min="15" max="15" width="2.6328125" customWidth="1"/>
    <col min="16" max="16" width="17.90625" customWidth="1"/>
    <col min="17" max="17" width="20.36328125" customWidth="1"/>
  </cols>
  <sheetData>
    <row r="1" spans="3:12" ht="15" thickBot="1" x14ac:dyDescent="0.4"/>
    <row r="2" spans="3:12" ht="58.25" customHeight="1" thickTop="1" x14ac:dyDescent="0.35">
      <c r="C2" s="100"/>
      <c r="D2" s="101"/>
      <c r="E2" s="101"/>
      <c r="F2" s="101"/>
      <c r="G2" s="101"/>
      <c r="H2" s="101"/>
      <c r="I2" s="101"/>
      <c r="J2" s="102"/>
    </row>
    <row r="3" spans="3:12" ht="15" thickBot="1" x14ac:dyDescent="0.4">
      <c r="C3" s="103"/>
      <c r="D3" s="104"/>
      <c r="E3" s="104"/>
      <c r="F3" s="104"/>
      <c r="G3" s="104"/>
      <c r="H3" s="104"/>
      <c r="I3" s="104"/>
      <c r="J3" s="105"/>
    </row>
    <row r="4" spans="3:12" ht="42" customHeight="1" thickTop="1" x14ac:dyDescent="0.35">
      <c r="C4" s="36" t="s">
        <v>275</v>
      </c>
    </row>
    <row r="5" spans="3:12" ht="15" thickBot="1" x14ac:dyDescent="0.4">
      <c r="L5" s="1"/>
    </row>
    <row r="6" spans="3:12" ht="38" customHeight="1" thickBot="1" x14ac:dyDescent="0.55000000000000004">
      <c r="H6" s="97" t="s">
        <v>314</v>
      </c>
      <c r="I6" s="98"/>
    </row>
    <row r="7" spans="3:12" ht="21.5" thickBot="1" x14ac:dyDescent="0.55000000000000004">
      <c r="H7" s="34"/>
      <c r="I7" s="35"/>
    </row>
    <row r="8" spans="3:12" ht="21.5" thickBot="1" x14ac:dyDescent="0.55000000000000004">
      <c r="H8" s="97" t="s">
        <v>313</v>
      </c>
      <c r="I8" s="99"/>
    </row>
    <row r="9" spans="3:12" ht="15" thickBot="1" x14ac:dyDescent="0.4"/>
    <row r="10" spans="3:12" x14ac:dyDescent="0.35">
      <c r="H10" s="106" t="s">
        <v>350</v>
      </c>
      <c r="I10" s="107"/>
      <c r="J10" s="108"/>
    </row>
    <row r="11" spans="3:12" ht="26" customHeight="1" x14ac:dyDescent="0.35">
      <c r="H11" s="109"/>
      <c r="I11" s="110"/>
      <c r="J11" s="111"/>
    </row>
    <row r="12" spans="3:12" ht="23.4" customHeight="1" thickBot="1" x14ac:dyDescent="0.4">
      <c r="H12" s="112"/>
      <c r="I12" s="113"/>
      <c r="J12" s="114"/>
    </row>
    <row r="21" spans="15:15" x14ac:dyDescent="0.35">
      <c r="O21" s="3"/>
    </row>
    <row r="22" spans="15:15" x14ac:dyDescent="0.35">
      <c r="O22" s="4"/>
    </row>
    <row r="24" spans="15:15" x14ac:dyDescent="0.35">
      <c r="O24" s="2"/>
    </row>
  </sheetData>
  <sheetProtection algorithmName="SHA-512" hashValue="B/CS5cyhoJ/5zhOR3Cm0dhDPnf7FUZwGnB0V7dkUSI7Up+6jsAk3AzFYvYkCczN9A/r4qiiqEQ2RnLtw9XIu4A==" saltValue="bkS6rzEmcZQR+YIpjHffSw==" spinCount="100000" sheet="1" objects="1" scenarios="1"/>
  <mergeCells count="2">
    <mergeCell ref="C2:J3"/>
    <mergeCell ref="H10:J12"/>
  </mergeCells>
  <dataValidations count="1">
    <dataValidation type="date" operator="greaterThan" allowBlank="1" showInputMessage="1" showErrorMessage="1" sqref="I8" xr:uid="{00000000-0002-0000-0000-000000000000}">
      <formula1>45292</formula1>
    </dataValidation>
  </dataValidation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4">
    <tabColor rgb="FFE55A62"/>
  </sheetPr>
  <dimension ref="B1:Y22"/>
  <sheetViews>
    <sheetView showGridLines="0" showRowColHeaders="0" topLeftCell="A2" zoomScale="70" zoomScaleNormal="70" workbookViewId="0">
      <selection activeCell="G21" sqref="G21:H21"/>
    </sheetView>
  </sheetViews>
  <sheetFormatPr baseColWidth="10" defaultColWidth="11.453125" defaultRowHeight="14.5" x14ac:dyDescent="0.35"/>
  <cols>
    <col min="2" max="2" width="22.54296875" customWidth="1"/>
    <col min="3" max="3" width="35.36328125" customWidth="1"/>
    <col min="4" max="4" width="80.6328125" customWidth="1"/>
    <col min="5" max="5" width="28.6328125" customWidth="1"/>
    <col min="6" max="6" width="24.6328125" customWidth="1"/>
    <col min="7" max="7" width="34" customWidth="1"/>
    <col min="8" max="8" width="34" style="20" customWidth="1"/>
    <col min="9" max="9" width="16.453125" style="20" hidden="1" customWidth="1"/>
    <col min="10" max="10" width="24.6328125" hidden="1" customWidth="1"/>
    <col min="11" max="11" width="49.90625" customWidth="1"/>
    <col min="12" max="12" width="70.08984375" customWidth="1"/>
    <col min="13" max="14" width="23.08984375" customWidth="1"/>
    <col min="15" max="23" width="23.90625" customWidth="1"/>
    <col min="24" max="24" width="11.36328125" customWidth="1"/>
    <col min="25" max="25" width="11.54296875" hidden="1" customWidth="1"/>
    <col min="26" max="26" width="2.6328125" customWidth="1"/>
  </cols>
  <sheetData>
    <row r="1" spans="2:23" x14ac:dyDescent="0.35">
      <c r="H1"/>
    </row>
    <row r="2" spans="2:23" ht="58.25" customHeight="1" x14ac:dyDescent="0.35">
      <c r="B2" s="115" t="s">
        <v>276</v>
      </c>
      <c r="C2" s="116"/>
      <c r="D2" s="116"/>
      <c r="E2" s="117" t="s">
        <v>277</v>
      </c>
      <c r="F2" s="116"/>
      <c r="G2" s="116"/>
      <c r="H2" s="116"/>
      <c r="I2" s="27"/>
      <c r="J2" s="22"/>
      <c r="K2" s="118" t="s">
        <v>278</v>
      </c>
      <c r="L2" s="116"/>
      <c r="M2" s="38"/>
      <c r="N2" s="37"/>
      <c r="O2" s="37"/>
      <c r="P2" s="37"/>
      <c r="Q2" s="37"/>
      <c r="R2" s="37"/>
      <c r="S2" s="37"/>
      <c r="T2" s="37"/>
      <c r="U2" s="37"/>
      <c r="V2" s="37"/>
      <c r="W2" s="37"/>
    </row>
    <row r="5" spans="2:23" ht="70.25" customHeight="1" x14ac:dyDescent="0.35">
      <c r="B5" s="120" t="s">
        <v>193</v>
      </c>
      <c r="C5" s="120"/>
      <c r="D5" s="85" t="s">
        <v>329</v>
      </c>
      <c r="E5" s="85" t="s">
        <v>192</v>
      </c>
      <c r="F5" s="85" t="s">
        <v>0</v>
      </c>
      <c r="G5" s="85" t="s">
        <v>327</v>
      </c>
      <c r="H5" s="85" t="s">
        <v>328</v>
      </c>
      <c r="I5" s="85"/>
      <c r="J5" s="85"/>
      <c r="K5" s="85" t="s">
        <v>2</v>
      </c>
      <c r="L5" s="85" t="s">
        <v>56</v>
      </c>
    </row>
    <row r="6" spans="2:23" ht="63" x14ac:dyDescent="0.35">
      <c r="B6" s="121" t="s">
        <v>3</v>
      </c>
      <c r="C6" s="123" t="s">
        <v>334</v>
      </c>
      <c r="D6" s="86" t="s">
        <v>315</v>
      </c>
      <c r="E6" s="87" t="s">
        <v>4</v>
      </c>
      <c r="F6" s="87">
        <v>1</v>
      </c>
      <c r="G6" s="95">
        <v>1</v>
      </c>
      <c r="H6" s="96">
        <f>IF(((G6*100)/90)&gt;1,1,(G6*100)/90)</f>
        <v>1</v>
      </c>
      <c r="I6" s="88">
        <f>H6</f>
        <v>1</v>
      </c>
      <c r="J6" s="89">
        <f>IF(G6&gt;=0.9,1,0)</f>
        <v>1</v>
      </c>
      <c r="K6" s="6"/>
      <c r="L6" s="90"/>
    </row>
    <row r="7" spans="2:23" ht="84" x14ac:dyDescent="0.35">
      <c r="B7" s="121"/>
      <c r="C7" s="124"/>
      <c r="D7" s="86" t="s">
        <v>330</v>
      </c>
      <c r="E7" s="87" t="s">
        <v>4</v>
      </c>
      <c r="F7" s="87">
        <v>1</v>
      </c>
      <c r="G7" s="95">
        <v>1</v>
      </c>
      <c r="H7" s="96">
        <f>IF(((G7*100)/90)&gt;1,1,(G7*100)/90)</f>
        <v>1</v>
      </c>
      <c r="I7" s="88">
        <f>H7</f>
        <v>1</v>
      </c>
      <c r="J7" s="89">
        <f t="shared" ref="J7:J8" si="0">IF(G7&gt;=0.9,1,0)</f>
        <v>1</v>
      </c>
      <c r="K7" s="90"/>
      <c r="L7" s="90"/>
    </row>
    <row r="8" spans="2:23" ht="42" x14ac:dyDescent="0.35">
      <c r="B8" s="121"/>
      <c r="C8" s="124"/>
      <c r="D8" s="86" t="s">
        <v>331</v>
      </c>
      <c r="E8" s="87" t="s">
        <v>4</v>
      </c>
      <c r="F8" s="87">
        <v>1</v>
      </c>
      <c r="G8" s="95">
        <v>1</v>
      </c>
      <c r="H8" s="96">
        <f>IF(((G8*100)/90)&gt;1,1,(G8*100)/90)</f>
        <v>1</v>
      </c>
      <c r="I8" s="88">
        <f>H8</f>
        <v>1</v>
      </c>
      <c r="J8" s="89">
        <f t="shared" si="0"/>
        <v>1</v>
      </c>
      <c r="K8" s="90"/>
      <c r="L8" s="90"/>
    </row>
    <row r="9" spans="2:23" ht="63" x14ac:dyDescent="0.35">
      <c r="B9" s="121"/>
      <c r="C9" s="125" t="s">
        <v>317</v>
      </c>
      <c r="D9" s="86" t="s">
        <v>316</v>
      </c>
      <c r="E9" s="87" t="s">
        <v>5</v>
      </c>
      <c r="F9" s="87">
        <v>1</v>
      </c>
      <c r="G9" s="95">
        <v>1</v>
      </c>
      <c r="H9" s="96">
        <f>IF(((G9*100)/80)&gt;1,1,(G9*100)/80)</f>
        <v>1</v>
      </c>
      <c r="I9" s="88">
        <f>H9</f>
        <v>1</v>
      </c>
      <c r="J9" s="89">
        <f>IF(G9&gt;=0.8,1,0)</f>
        <v>1</v>
      </c>
      <c r="K9" s="90"/>
      <c r="L9" s="90"/>
    </row>
    <row r="10" spans="2:23" ht="105" x14ac:dyDescent="0.35">
      <c r="B10" s="121"/>
      <c r="C10" s="125"/>
      <c r="D10" s="86" t="s">
        <v>318</v>
      </c>
      <c r="E10" s="87" t="s">
        <v>5</v>
      </c>
      <c r="F10" s="87">
        <v>1</v>
      </c>
      <c r="G10" s="95">
        <v>1</v>
      </c>
      <c r="H10" s="96">
        <f>IF(((G10*100)/80)&gt;1,1,(G10*100)/80)</f>
        <v>1</v>
      </c>
      <c r="I10" s="88">
        <f>H10</f>
        <v>1</v>
      </c>
      <c r="J10" s="89">
        <f>IF(G10&gt;=0.8,1,0)</f>
        <v>1</v>
      </c>
      <c r="K10" s="90"/>
      <c r="L10" s="90"/>
    </row>
    <row r="11" spans="2:23" ht="42" x14ac:dyDescent="0.35">
      <c r="B11" s="121" t="s">
        <v>6</v>
      </c>
      <c r="C11" s="125" t="s">
        <v>7</v>
      </c>
      <c r="D11" s="86" t="s">
        <v>8</v>
      </c>
      <c r="E11" s="87" t="s">
        <v>9</v>
      </c>
      <c r="F11" s="87">
        <v>1</v>
      </c>
      <c r="G11" s="119" t="s">
        <v>9</v>
      </c>
      <c r="H11" s="119"/>
      <c r="I11" s="91">
        <f>J11</f>
        <v>1</v>
      </c>
      <c r="J11" s="89">
        <f>IF(G11="Implementado",1,0)</f>
        <v>1</v>
      </c>
      <c r="K11" s="90"/>
      <c r="L11" s="90"/>
      <c r="M11" t="s">
        <v>10</v>
      </c>
    </row>
    <row r="12" spans="2:23" ht="42" x14ac:dyDescent="0.35">
      <c r="B12" s="121"/>
      <c r="C12" s="125"/>
      <c r="D12" s="86" t="s">
        <v>319</v>
      </c>
      <c r="E12" s="87" t="s">
        <v>9</v>
      </c>
      <c r="F12" s="87">
        <v>1</v>
      </c>
      <c r="G12" s="119" t="s">
        <v>9</v>
      </c>
      <c r="H12" s="119"/>
      <c r="I12" s="91">
        <f>J12</f>
        <v>1</v>
      </c>
      <c r="J12" s="89">
        <f>IF(G12="Implementado",1,0)</f>
        <v>1</v>
      </c>
      <c r="K12" s="90"/>
      <c r="L12" s="90"/>
    </row>
    <row r="13" spans="2:23" ht="42" x14ac:dyDescent="0.35">
      <c r="B13" s="121"/>
      <c r="C13" s="125" t="s">
        <v>11</v>
      </c>
      <c r="D13" s="86" t="s">
        <v>332</v>
      </c>
      <c r="E13" s="87" t="s">
        <v>12</v>
      </c>
      <c r="F13" s="87">
        <v>1</v>
      </c>
      <c r="G13" s="95">
        <v>0.7</v>
      </c>
      <c r="H13" s="96">
        <f>IF(((G13*100)/70)&gt;1,1,(G13*100)/70)</f>
        <v>1</v>
      </c>
      <c r="I13" s="88">
        <f>H13</f>
        <v>1</v>
      </c>
      <c r="J13" s="89">
        <f>IF(G13&gt;=0.7,1,0)</f>
        <v>1</v>
      </c>
      <c r="K13" s="90"/>
      <c r="L13" s="90"/>
    </row>
    <row r="14" spans="2:23" ht="84" x14ac:dyDescent="0.35">
      <c r="B14" s="121"/>
      <c r="C14" s="126"/>
      <c r="D14" s="86" t="s">
        <v>320</v>
      </c>
      <c r="E14" s="87" t="s">
        <v>5</v>
      </c>
      <c r="F14" s="87">
        <v>1</v>
      </c>
      <c r="G14" s="95">
        <v>0.79</v>
      </c>
      <c r="H14" s="96">
        <f>IF(((G14*100)/80)&gt;1,1,(G14*100)/80)</f>
        <v>0.98750000000000004</v>
      </c>
      <c r="I14" s="88">
        <f t="shared" ref="I14:I20" si="1">H14</f>
        <v>0.98750000000000004</v>
      </c>
      <c r="J14" s="89">
        <f>IF(G14&gt;=0.8,1,0)</f>
        <v>0</v>
      </c>
      <c r="K14" s="90"/>
      <c r="L14" s="90"/>
    </row>
    <row r="15" spans="2:23" ht="42" x14ac:dyDescent="0.35">
      <c r="B15" s="122" t="s">
        <v>13</v>
      </c>
      <c r="C15" s="123" t="s">
        <v>14</v>
      </c>
      <c r="D15" s="86" t="s">
        <v>333</v>
      </c>
      <c r="E15" s="87" t="s">
        <v>5</v>
      </c>
      <c r="F15" s="87">
        <v>1</v>
      </c>
      <c r="G15" s="95">
        <v>0.79</v>
      </c>
      <c r="H15" s="96">
        <f>IF(((G15*100)/80)&gt;1,1,(G15*100)/80)</f>
        <v>0.98750000000000004</v>
      </c>
      <c r="I15" s="88">
        <f t="shared" si="1"/>
        <v>0.98750000000000004</v>
      </c>
      <c r="J15" s="89">
        <f>IF(G15&gt;=0.8,1,0)</f>
        <v>0</v>
      </c>
      <c r="K15" s="90"/>
      <c r="L15" s="90"/>
    </row>
    <row r="16" spans="2:23" ht="63" x14ac:dyDescent="0.35">
      <c r="B16" s="122"/>
      <c r="C16" s="124"/>
      <c r="D16" s="86" t="s">
        <v>321</v>
      </c>
      <c r="E16" s="87" t="s">
        <v>5</v>
      </c>
      <c r="F16" s="87">
        <v>1</v>
      </c>
      <c r="G16" s="95">
        <v>0.79</v>
      </c>
      <c r="H16" s="96">
        <f>IF(((G16*100)/80)&gt;1,1,(G16*100)/80)</f>
        <v>0.98750000000000004</v>
      </c>
      <c r="I16" s="88">
        <f t="shared" si="1"/>
        <v>0.98750000000000004</v>
      </c>
      <c r="J16" s="89">
        <f>IF(G16&gt;=0.8,1,0)</f>
        <v>0</v>
      </c>
      <c r="K16" s="90"/>
      <c r="L16" s="90"/>
    </row>
    <row r="17" spans="2:12" ht="84" x14ac:dyDescent="0.35">
      <c r="B17" s="122"/>
      <c r="C17" s="124"/>
      <c r="D17" s="86" t="s">
        <v>322</v>
      </c>
      <c r="E17" s="87" t="s">
        <v>5</v>
      </c>
      <c r="F17" s="87">
        <v>1</v>
      </c>
      <c r="G17" s="95">
        <v>0.79</v>
      </c>
      <c r="H17" s="96">
        <f>IF(((G17*100)/80)&gt;1,1,(G17*100)/80)</f>
        <v>0.98750000000000004</v>
      </c>
      <c r="I17" s="88">
        <f t="shared" si="1"/>
        <v>0.98750000000000004</v>
      </c>
      <c r="J17" s="89">
        <f>IF(G17&gt;=0.8,1,0)</f>
        <v>0</v>
      </c>
      <c r="K17" s="90"/>
      <c r="L17" s="90"/>
    </row>
    <row r="18" spans="2:12" ht="42" x14ac:dyDescent="0.35">
      <c r="B18" s="122" t="s">
        <v>15</v>
      </c>
      <c r="C18" s="125" t="s">
        <v>16</v>
      </c>
      <c r="D18" s="86" t="s">
        <v>323</v>
      </c>
      <c r="E18" s="87" t="s">
        <v>4</v>
      </c>
      <c r="F18" s="87">
        <v>1</v>
      </c>
      <c r="G18" s="95">
        <v>0.89</v>
      </c>
      <c r="H18" s="96">
        <f>IF(((G18*100)/90)&gt;1,1,(G18*100)/90)</f>
        <v>0.98888888888888893</v>
      </c>
      <c r="I18" s="88">
        <f t="shared" si="1"/>
        <v>0.98888888888888893</v>
      </c>
      <c r="J18" s="92">
        <f>IF(G18&gt;=0.9,1,0)</f>
        <v>0</v>
      </c>
      <c r="K18" s="90"/>
      <c r="L18" s="90"/>
    </row>
    <row r="19" spans="2:12" ht="63" x14ac:dyDescent="0.35">
      <c r="B19" s="122"/>
      <c r="C19" s="125"/>
      <c r="D19" s="86" t="s">
        <v>324</v>
      </c>
      <c r="E19" s="87" t="s">
        <v>12</v>
      </c>
      <c r="F19" s="87">
        <v>1</v>
      </c>
      <c r="G19" s="95">
        <v>0.69</v>
      </c>
      <c r="H19" s="96">
        <f>IF(((G19*100)/70)&gt;1,1,(G19*100)/70)</f>
        <v>0.98571428571428577</v>
      </c>
      <c r="I19" s="88">
        <f t="shared" si="1"/>
        <v>0.98571428571428577</v>
      </c>
      <c r="J19" s="89">
        <f>IF(G19&gt;=0.7,1,0)</f>
        <v>0</v>
      </c>
      <c r="K19" s="90"/>
      <c r="L19" s="90"/>
    </row>
    <row r="20" spans="2:12" ht="63" x14ac:dyDescent="0.35">
      <c r="B20" s="122"/>
      <c r="C20" s="125"/>
      <c r="D20" s="86" t="s">
        <v>17</v>
      </c>
      <c r="E20" s="87" t="s">
        <v>12</v>
      </c>
      <c r="F20" s="87">
        <v>1</v>
      </c>
      <c r="G20" s="95">
        <v>0.69</v>
      </c>
      <c r="H20" s="96">
        <f>IF(((G20*100)/70)&gt;1,1,(G20*100)/70)</f>
        <v>0.98571428571428577</v>
      </c>
      <c r="I20" s="88">
        <f t="shared" si="1"/>
        <v>0.98571428571428577</v>
      </c>
      <c r="J20" s="89">
        <f>IF(G20&gt;=0.7,1,0)</f>
        <v>0</v>
      </c>
      <c r="K20" s="90"/>
      <c r="L20" s="90"/>
    </row>
    <row r="21" spans="2:12" ht="126" x14ac:dyDescent="0.35">
      <c r="B21" s="122"/>
      <c r="C21" s="93" t="s">
        <v>18</v>
      </c>
      <c r="D21" s="86" t="s">
        <v>335</v>
      </c>
      <c r="E21" s="87" t="s">
        <v>19</v>
      </c>
      <c r="F21" s="87" t="s">
        <v>325</v>
      </c>
      <c r="G21" s="119" t="s">
        <v>41</v>
      </c>
      <c r="H21" s="119"/>
      <c r="I21" s="91">
        <f>J21</f>
        <v>3</v>
      </c>
      <c r="J21" s="89">
        <f>IF(G21="Renovación de la prescripción para 3 meses",3,IF(G21="Renovación de la prescripción para 2 meses",2,1))</f>
        <v>3</v>
      </c>
      <c r="K21" s="90"/>
      <c r="L21" s="90"/>
    </row>
    <row r="22" spans="2:12" ht="98" customHeight="1" x14ac:dyDescent="0.35">
      <c r="B22" s="72" t="s">
        <v>21</v>
      </c>
      <c r="C22" s="93" t="s">
        <v>22</v>
      </c>
      <c r="D22" s="86" t="s">
        <v>23</v>
      </c>
      <c r="E22" s="87" t="s">
        <v>24</v>
      </c>
      <c r="F22" s="87" t="s">
        <v>326</v>
      </c>
      <c r="G22" s="119" t="s">
        <v>42</v>
      </c>
      <c r="H22" s="119"/>
      <c r="I22" s="91">
        <f>J22</f>
        <v>3</v>
      </c>
      <c r="J22" s="89">
        <f>IF(G22="Retorno de Información cada mes",3,IF(G22="Retorno de Información cada dos meses",2,1))</f>
        <v>3</v>
      </c>
      <c r="K22" s="90"/>
      <c r="L22" s="90"/>
    </row>
  </sheetData>
  <sheetProtection algorithmName="SHA-512" hashValue="yqW7l//iFh+H9cwL0g5pIuAcf0tLdxBijWUJXdC0fihNkQpzM4gsXPmvsYzPCzirwb5DmqqurLb7leA5HDqLcQ==" saltValue="056XGYR131MogaQDsQ7g0A==" spinCount="100000" sheet="1" objects="1" scenarios="1"/>
  <mergeCells count="18">
    <mergeCell ref="G21:H21"/>
    <mergeCell ref="G22:H22"/>
    <mergeCell ref="B5:C5"/>
    <mergeCell ref="B6:B10"/>
    <mergeCell ref="B11:B14"/>
    <mergeCell ref="B15:B17"/>
    <mergeCell ref="B18:B21"/>
    <mergeCell ref="C6:C8"/>
    <mergeCell ref="C9:C10"/>
    <mergeCell ref="C11:C12"/>
    <mergeCell ref="C13:C14"/>
    <mergeCell ref="C15:C17"/>
    <mergeCell ref="C18:C20"/>
    <mergeCell ref="B2:D2"/>
    <mergeCell ref="E2:H2"/>
    <mergeCell ref="K2:L2"/>
    <mergeCell ref="G11:H11"/>
    <mergeCell ref="G12:H12"/>
  </mergeCells>
  <phoneticPr fontId="9" type="noConversion"/>
  <conditionalFormatting sqref="C6:C8">
    <cfRule type="expression" dxfId="121" priority="123">
      <formula>$J$6+$J$7+$J$8=2</formula>
    </cfRule>
    <cfRule type="expression" dxfId="120" priority="122">
      <formula>$J$6+$J$7+$J$8&lt;=1</formula>
    </cfRule>
    <cfRule type="expression" dxfId="119" priority="124">
      <formula>$J$6+$J$7+$J$8=3</formula>
    </cfRule>
  </conditionalFormatting>
  <conditionalFormatting sqref="C9:C10">
    <cfRule type="expression" dxfId="118" priority="115">
      <formula>$J$9+$J$10=2</formula>
    </cfRule>
    <cfRule type="expression" dxfId="117" priority="114">
      <formula>$J$9+$J$10=1</formula>
    </cfRule>
    <cfRule type="expression" dxfId="116" priority="113">
      <formula>$J$9+$J$10=0</formula>
    </cfRule>
  </conditionalFormatting>
  <conditionalFormatting sqref="C11:C12">
    <cfRule type="expression" dxfId="115" priority="110">
      <formula>$J$11+$J$12=0</formula>
    </cfRule>
    <cfRule type="expression" dxfId="114" priority="111">
      <formula>$J$11+$J$12=1</formula>
    </cfRule>
    <cfRule type="expression" dxfId="113" priority="112">
      <formula>$J$11+$J$12=2</formula>
    </cfRule>
  </conditionalFormatting>
  <conditionalFormatting sqref="C13:C14">
    <cfRule type="expression" dxfId="112" priority="107">
      <formula>$J$13+$J$14=2</formula>
    </cfRule>
    <cfRule type="expression" dxfId="111" priority="108">
      <formula>$J$13+$J$14=1</formula>
    </cfRule>
    <cfRule type="expression" dxfId="110" priority="109">
      <formula>$J$13+$J$14=0</formula>
    </cfRule>
  </conditionalFormatting>
  <conditionalFormatting sqref="C15:C17">
    <cfRule type="expression" dxfId="109" priority="121">
      <formula>$J$15+$J$16+$J$17=3</formula>
    </cfRule>
    <cfRule type="expression" dxfId="108" priority="120">
      <formula>$J$15+$J$16+$J$17=2</formula>
    </cfRule>
    <cfRule type="expression" dxfId="107" priority="119">
      <formula>$J$15+$J$16+$J$17&lt;=1</formula>
    </cfRule>
  </conditionalFormatting>
  <conditionalFormatting sqref="C18:C20">
    <cfRule type="expression" dxfId="106" priority="117">
      <formula>$J$18+$J$19+$J$20=2</formula>
    </cfRule>
    <cfRule type="expression" dxfId="105" priority="118">
      <formula>$J$18+$J$19+$J$20&lt;=1</formula>
    </cfRule>
    <cfRule type="expression" dxfId="104" priority="116">
      <formula>$J$18+$J$19+$J$20=3</formula>
    </cfRule>
  </conditionalFormatting>
  <conditionalFormatting sqref="C21">
    <cfRule type="expression" dxfId="103" priority="104">
      <formula>$J$21=3</formula>
    </cfRule>
    <cfRule type="expression" dxfId="102" priority="105">
      <formula>$J$21=2</formula>
    </cfRule>
    <cfRule type="expression" dxfId="101" priority="106">
      <formula>$J$21&lt;=1</formula>
    </cfRule>
  </conditionalFormatting>
  <conditionalFormatting sqref="C22">
    <cfRule type="expression" dxfId="100" priority="102">
      <formula>$J$22=2</formula>
    </cfRule>
    <cfRule type="expression" dxfId="99" priority="103">
      <formula>$J$22&lt;=1</formula>
    </cfRule>
    <cfRule type="expression" dxfId="98" priority="101">
      <formula>$J$22=3</formula>
    </cfRule>
  </conditionalFormatting>
  <conditionalFormatting sqref="G6:G8">
    <cfRule type="expression" dxfId="97" priority="81">
      <formula>H6&lt;=20%</formula>
    </cfRule>
    <cfRule type="expression" dxfId="96" priority="85">
      <formula>H6&gt;=90%</formula>
    </cfRule>
    <cfRule type="expression" dxfId="95" priority="82">
      <formula>H6&lt;=40%</formula>
    </cfRule>
    <cfRule type="expression" dxfId="94" priority="84">
      <formula>H6&lt;90%</formula>
    </cfRule>
    <cfRule type="expression" dxfId="93" priority="83">
      <formula>H6&lt;=60%</formula>
    </cfRule>
  </conditionalFormatting>
  <conditionalFormatting sqref="G9:G10">
    <cfRule type="expression" dxfId="92" priority="63">
      <formula>H9&lt;=0.75</formula>
    </cfRule>
    <cfRule type="expression" dxfId="91" priority="64">
      <formula>H9&lt;0.8</formula>
    </cfRule>
    <cfRule type="expression" dxfId="90" priority="65">
      <formula>H9&gt;=0.8</formula>
    </cfRule>
    <cfRule type="expression" dxfId="89" priority="61">
      <formula>H9&lt;=0.25</formula>
    </cfRule>
    <cfRule type="expression" dxfId="88" priority="62">
      <formula>H9&lt;=0.5</formula>
    </cfRule>
  </conditionalFormatting>
  <conditionalFormatting sqref="G13">
    <cfRule type="expression" dxfId="87" priority="41">
      <formula>H13&lt;=0.2</formula>
    </cfRule>
    <cfRule type="expression" dxfId="86" priority="42">
      <formula>H13&lt;=0.4</formula>
    </cfRule>
    <cfRule type="expression" dxfId="85" priority="43">
      <formula>H13&lt;=0.6</formula>
    </cfRule>
    <cfRule type="expression" dxfId="84" priority="45">
      <formula>H13&gt;=0.7</formula>
    </cfRule>
    <cfRule type="expression" dxfId="83" priority="44">
      <formula>H13&lt;0.7</formula>
    </cfRule>
  </conditionalFormatting>
  <conditionalFormatting sqref="G14:G17">
    <cfRule type="expression" dxfId="82" priority="59">
      <formula>H14&lt;0.8</formula>
    </cfRule>
    <cfRule type="expression" dxfId="81" priority="58">
      <formula>H14&lt;=0.75</formula>
    </cfRule>
    <cfRule type="expression" dxfId="80" priority="57">
      <formula>H14&lt;=0.5</formula>
    </cfRule>
    <cfRule type="expression" dxfId="79" priority="56">
      <formula>H14&lt;=0.25</formula>
    </cfRule>
    <cfRule type="expression" dxfId="78" priority="60">
      <formula>H14&gt;=0.8</formula>
    </cfRule>
  </conditionalFormatting>
  <conditionalFormatting sqref="G18">
    <cfRule type="expression" dxfId="77" priority="76">
      <formula>H18&lt;=50%</formula>
    </cfRule>
    <cfRule type="expression" dxfId="76" priority="75">
      <formula>H18&lt;=25%</formula>
    </cfRule>
    <cfRule type="expression" dxfId="75" priority="77">
      <formula>H18&lt;=75%</formula>
    </cfRule>
    <cfRule type="expression" dxfId="74" priority="78">
      <formula>H18&lt;90%</formula>
    </cfRule>
    <cfRule type="expression" dxfId="73" priority="79">
      <formula>H18&gt;=90%</formula>
    </cfRule>
  </conditionalFormatting>
  <conditionalFormatting sqref="G19:G20">
    <cfRule type="expression" dxfId="72" priority="32">
      <formula>H19&lt;=0.4</formula>
    </cfRule>
    <cfRule type="expression" dxfId="71" priority="33">
      <formula>H19&lt;=0.6</formula>
    </cfRule>
    <cfRule type="expression" dxfId="70" priority="34">
      <formula>H19&lt;0.7</formula>
    </cfRule>
    <cfRule type="expression" dxfId="69" priority="35">
      <formula>H19&gt;=0.7</formula>
    </cfRule>
    <cfRule type="expression" dxfId="68" priority="31">
      <formula>H19&lt;=0.2</formula>
    </cfRule>
  </conditionalFormatting>
  <conditionalFormatting sqref="G12:H12">
    <cfRule type="expression" dxfId="67" priority="22">
      <formula>$G$12="No Implementado"</formula>
    </cfRule>
    <cfRule type="expression" dxfId="66" priority="23">
      <formula>$G$12="Implementado"</formula>
    </cfRule>
  </conditionalFormatting>
  <conditionalFormatting sqref="G22:H22">
    <cfRule type="expression" dxfId="65" priority="16">
      <formula>$G$22="Retorno de Información cada mes"</formula>
    </cfRule>
    <cfRule type="expression" dxfId="64" priority="17">
      <formula>$G$22="Retorno de Información cada dos meses"</formula>
    </cfRule>
    <cfRule type="expression" dxfId="63" priority="18">
      <formula>$G$22="Retorno de Información cada tres meses"</formula>
    </cfRule>
  </conditionalFormatting>
  <conditionalFormatting sqref="G11:I11">
    <cfRule type="expression" dxfId="62" priority="24">
      <formula>$G$11="No Implementado"</formula>
    </cfRule>
    <cfRule type="expression" dxfId="61" priority="25">
      <formula>$G$11="Implementado"</formula>
    </cfRule>
  </conditionalFormatting>
  <conditionalFormatting sqref="G21:I21">
    <cfRule type="expression" dxfId="60" priority="20">
      <formula>$G$21="Renovación de la prescripción para 2 meses"</formula>
    </cfRule>
    <cfRule type="expression" dxfId="59" priority="21">
      <formula>$G$21="Renovación de la prescripción para 1 mes"</formula>
    </cfRule>
    <cfRule type="expression" dxfId="58" priority="19">
      <formula>$G$21="Renovación de la prescripción para 3 meses"</formula>
    </cfRule>
  </conditionalFormatting>
  <conditionalFormatting sqref="H9:H10">
    <cfRule type="expression" dxfId="57" priority="51">
      <formula>H9&lt;=0.25</formula>
    </cfRule>
    <cfRule type="expression" dxfId="56" priority="55">
      <formula>H9&gt;=0.8</formula>
    </cfRule>
    <cfRule type="expression" dxfId="55" priority="54">
      <formula>H9&lt;0.8</formula>
    </cfRule>
    <cfRule type="expression" dxfId="54" priority="53">
      <formula>H9&lt;=0.75</formula>
    </cfRule>
    <cfRule type="expression" dxfId="53" priority="52">
      <formula>H9&lt;=0.5</formula>
    </cfRule>
  </conditionalFormatting>
  <conditionalFormatting sqref="H6:I8">
    <cfRule type="expression" dxfId="52" priority="72">
      <formula>H6&lt;=0.4</formula>
    </cfRule>
    <cfRule type="expression" dxfId="51" priority="71">
      <formula>H6&lt;=0.2</formula>
    </cfRule>
    <cfRule type="expression" dxfId="50" priority="73">
      <formula>H6&lt;=0.6</formula>
    </cfRule>
    <cfRule type="expression" dxfId="49" priority="74">
      <formula>H6&lt;0.9</formula>
    </cfRule>
    <cfRule type="expression" dxfId="48" priority="80">
      <formula>H6&gt;=0.9</formula>
    </cfRule>
  </conditionalFormatting>
  <conditionalFormatting sqref="H13:I13 I13:I20">
    <cfRule type="expression" dxfId="47" priority="37">
      <formula>H13&lt;=0.4</formula>
    </cfRule>
    <cfRule type="expression" dxfId="46" priority="39">
      <formula>H13&lt;0.7</formula>
    </cfRule>
    <cfRule type="expression" dxfId="45" priority="38">
      <formula>H13&lt;=0.6</formula>
    </cfRule>
    <cfRule type="expression" dxfId="44" priority="40">
      <formula>H13&gt;=0.7</formula>
    </cfRule>
  </conditionalFormatting>
  <conditionalFormatting sqref="H14:I17">
    <cfRule type="expression" dxfId="43" priority="49">
      <formula>H14&lt;0.8</formula>
    </cfRule>
    <cfRule type="expression" dxfId="42" priority="50">
      <formula>H14&gt;=0.8</formula>
    </cfRule>
  </conditionalFormatting>
  <conditionalFormatting sqref="H14:I18">
    <cfRule type="expression" dxfId="41" priority="46">
      <formula>H14&lt;=0.25</formula>
    </cfRule>
    <cfRule type="expression" dxfId="40" priority="48">
      <formula>H14&lt;=0.75</formula>
    </cfRule>
    <cfRule type="expression" dxfId="39" priority="47">
      <formula>H14&lt;=0.5</formula>
    </cfRule>
  </conditionalFormatting>
  <conditionalFormatting sqref="H18:I18">
    <cfRule type="expression" dxfId="38" priority="70">
      <formula>H18&gt;=0.9</formula>
    </cfRule>
    <cfRule type="expression" dxfId="37" priority="69">
      <formula>H18&lt;0.9</formula>
    </cfRule>
  </conditionalFormatting>
  <conditionalFormatting sqref="H19:I20">
    <cfRule type="expression" dxfId="36" priority="30">
      <formula>H19&gt;=0.7</formula>
    </cfRule>
    <cfRule type="expression" dxfId="35" priority="28">
      <formula>H19&lt;=0.6</formula>
    </cfRule>
    <cfRule type="expression" dxfId="34" priority="27">
      <formula>H19&lt;=0.4</formula>
    </cfRule>
    <cfRule type="expression" dxfId="33" priority="26">
      <formula>H19&lt;=0.2</formula>
    </cfRule>
    <cfRule type="expression" dxfId="32" priority="29">
      <formula>H19&lt;0.7</formula>
    </cfRule>
  </conditionalFormatting>
  <conditionalFormatting sqref="I9:I10">
    <cfRule type="expression" dxfId="31" priority="8">
      <formula>I9&lt;=0.6</formula>
    </cfRule>
    <cfRule type="expression" dxfId="30" priority="10">
      <formula>I9&gt;=0.9</formula>
    </cfRule>
    <cfRule type="expression" dxfId="29" priority="9">
      <formula>I9&lt;0.9</formula>
    </cfRule>
    <cfRule type="expression" dxfId="28" priority="7">
      <formula>I9&lt;=0.4</formula>
    </cfRule>
    <cfRule type="expression" dxfId="27" priority="6">
      <formula>I9&lt;=0.2</formula>
    </cfRule>
  </conditionalFormatting>
  <conditionalFormatting sqref="I12">
    <cfRule type="expression" dxfId="26" priority="4">
      <formula>$G$11="No Implementado"</formula>
    </cfRule>
    <cfRule type="expression" dxfId="25" priority="5">
      <formula>$G$11="Implementado"</formula>
    </cfRule>
  </conditionalFormatting>
  <conditionalFormatting sqref="I13:I20 H13:I13">
    <cfRule type="expression" dxfId="24" priority="36">
      <formula>H13&lt;=0.2</formula>
    </cfRule>
  </conditionalFormatting>
  <conditionalFormatting sqref="I22">
    <cfRule type="expression" dxfId="23" priority="2">
      <formula>$G$21="Renovación de la prescripción para 2 meses"</formula>
    </cfRule>
    <cfRule type="expression" dxfId="22" priority="3">
      <formula>$G$21="Renovación de la prescripción para 1 mes"</formula>
    </cfRule>
    <cfRule type="expression" dxfId="21" priority="1">
      <formula>$G$21="Renovación de la prescripción para 3 meses"</formula>
    </cfRule>
  </conditionalFormatting>
  <conditionalFormatting sqref="J17:J20 K17:L22 J6 L6 J7:L16">
    <cfRule type="colorScale" priority="100">
      <colorScale>
        <cfvo type="num" val="0"/>
        <cfvo type="num" val="1"/>
        <color rgb="FFF8696B"/>
        <color rgb="FF63BE7B"/>
      </colorScale>
    </cfRule>
  </conditionalFormatting>
  <conditionalFormatting sqref="J21">
    <cfRule type="expression" dxfId="20" priority="99">
      <formula>$J$21&lt;=1</formula>
    </cfRule>
    <cfRule type="expression" dxfId="19" priority="97">
      <formula>$J$21=3</formula>
    </cfRule>
    <cfRule type="expression" dxfId="18" priority="98">
      <formula>$J$21=2</formula>
    </cfRule>
  </conditionalFormatting>
  <conditionalFormatting sqref="J22">
    <cfRule type="expression" dxfId="17" priority="96">
      <formula>$J$22&lt;=1</formula>
    </cfRule>
    <cfRule type="expression" dxfId="16" priority="95">
      <formula>$J$22=2</formula>
    </cfRule>
    <cfRule type="expression" dxfId="15" priority="94">
      <formula>$J$22=3</formula>
    </cfRule>
  </conditionalFormatting>
  <dataValidations count="4">
    <dataValidation allowBlank="1" showInputMessage="1" showErrorMessage="1" prompt="Aquí registre si se pagó la factura: puede ser un pago total o parcial" sqref="D10" xr:uid="{00000000-0002-0000-0100-000000000000}"/>
    <dataValidation type="whole" allowBlank="1" showInputMessage="1" showErrorMessage="1" sqref="J6:J20" xr:uid="{00000000-0002-0000-0100-000001000000}">
      <formula1>0</formula1>
      <formula2>1</formula2>
    </dataValidation>
    <dataValidation type="whole" allowBlank="1" showInputMessage="1" showErrorMessage="1" sqref="J21:J22" xr:uid="{00000000-0002-0000-0100-000002000000}">
      <formula1>0</formula1>
      <formula2>3</formula2>
    </dataValidation>
    <dataValidation type="decimal" allowBlank="1" showInputMessage="1" showErrorMessage="1" sqref="G6:I10 G13:I20" xr:uid="{00000000-0002-0000-0100-000003000000}">
      <formula1>0</formula1>
      <formula2>1</formula2>
    </dataValidation>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4000000}">
          <x14:formula1>
            <xm:f>calculos!$J$2:$J$3</xm:f>
          </x14:formula1>
          <xm:sqref>G11:G12</xm:sqref>
        </x14:dataValidation>
        <x14:dataValidation type="list" allowBlank="1" showInputMessage="1" showErrorMessage="1" xr:uid="{00000000-0002-0000-0100-000005000000}">
          <x14:formula1>
            <xm:f>calculos!$L$2:$L$4</xm:f>
          </x14:formula1>
          <xm:sqref>G21</xm:sqref>
        </x14:dataValidation>
        <x14:dataValidation type="list" allowBlank="1" showInputMessage="1" showErrorMessage="1" xr:uid="{00000000-0002-0000-0100-000006000000}">
          <x14:formula1>
            <xm:f>calculos!$N$2:$N$4</xm:f>
          </x14:formula1>
          <xm:sqref>G22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55A62"/>
  </sheetPr>
  <dimension ref="C3:H18"/>
  <sheetViews>
    <sheetView showGridLines="0" showRowColHeaders="0" topLeftCell="A6" zoomScale="106" zoomScaleNormal="106" workbookViewId="0">
      <selection activeCell="H1" sqref="H1:H1048576"/>
    </sheetView>
  </sheetViews>
  <sheetFormatPr baseColWidth="10" defaultColWidth="8.6328125" defaultRowHeight="14.5" x14ac:dyDescent="0.35"/>
  <cols>
    <col min="3" max="3" width="78.453125" style="20" customWidth="1"/>
    <col min="4" max="4" width="16.90625" style="20" customWidth="1"/>
    <col min="5" max="5" width="13.6328125" style="20" customWidth="1"/>
    <col min="6" max="6" width="12.36328125" style="20" customWidth="1"/>
    <col min="7" max="7" width="15.453125" style="20" customWidth="1"/>
    <col min="8" max="8" width="4.1796875" hidden="1" customWidth="1"/>
  </cols>
  <sheetData>
    <row r="3" spans="3:8" x14ac:dyDescent="0.35">
      <c r="C3" s="28"/>
    </row>
    <row r="4" spans="3:8" ht="37" x14ac:dyDescent="0.35">
      <c r="C4" s="39" t="s">
        <v>346</v>
      </c>
      <c r="D4" s="40">
        <v>10</v>
      </c>
    </row>
    <row r="6" spans="3:8" ht="20" customHeight="1" x14ac:dyDescent="0.35">
      <c r="C6" s="127" t="s">
        <v>347</v>
      </c>
      <c r="D6" s="128"/>
      <c r="E6" s="128"/>
      <c r="F6" s="128"/>
      <c r="G6" s="128"/>
    </row>
    <row r="7" spans="3:8" ht="20" customHeight="1" x14ac:dyDescent="0.35">
      <c r="C7" s="128"/>
      <c r="D7" s="128"/>
      <c r="E7" s="128"/>
      <c r="F7" s="128"/>
      <c r="G7" s="128"/>
    </row>
    <row r="8" spans="3:8" ht="20" customHeight="1" x14ac:dyDescent="0.35">
      <c r="C8" s="132" t="s">
        <v>337</v>
      </c>
      <c r="D8" s="129" t="s">
        <v>336</v>
      </c>
      <c r="E8" s="130"/>
      <c r="F8" s="130"/>
      <c r="G8" s="131"/>
    </row>
    <row r="9" spans="3:8" ht="31" x14ac:dyDescent="0.35">
      <c r="C9" s="133"/>
      <c r="D9" s="42" t="s">
        <v>57</v>
      </c>
      <c r="E9" s="42" t="s">
        <v>58</v>
      </c>
      <c r="F9" s="42" t="s">
        <v>59</v>
      </c>
      <c r="G9" s="42" t="s">
        <v>60</v>
      </c>
    </row>
    <row r="10" spans="3:8" ht="29.75" customHeight="1" x14ac:dyDescent="0.35">
      <c r="C10" s="41" t="s">
        <v>287</v>
      </c>
      <c r="D10" s="43"/>
      <c r="E10" s="44"/>
      <c r="F10" s="44"/>
      <c r="G10" s="44"/>
      <c r="H10">
        <f>D10*1+E10*2+F10*3+G10*4</f>
        <v>0</v>
      </c>
    </row>
    <row r="11" spans="3:8" ht="30" customHeight="1" x14ac:dyDescent="0.35">
      <c r="C11" s="41" t="s">
        <v>288</v>
      </c>
      <c r="D11" s="43"/>
      <c r="E11" s="44"/>
      <c r="F11" s="44"/>
      <c r="G11" s="44"/>
      <c r="H11">
        <f t="shared" ref="H11:H14" si="0">D11*1+E11*2+F11*3+G11*4</f>
        <v>0</v>
      </c>
    </row>
    <row r="12" spans="3:8" ht="33" customHeight="1" x14ac:dyDescent="0.35">
      <c r="C12" s="41" t="s">
        <v>289</v>
      </c>
      <c r="D12" s="43"/>
      <c r="E12" s="44"/>
      <c r="F12" s="44"/>
      <c r="G12" s="44"/>
      <c r="H12">
        <f t="shared" si="0"/>
        <v>0</v>
      </c>
    </row>
    <row r="13" spans="3:8" ht="31" x14ac:dyDescent="0.35">
      <c r="C13" s="41" t="s">
        <v>290</v>
      </c>
      <c r="D13" s="43"/>
      <c r="E13" s="44"/>
      <c r="F13" s="44"/>
      <c r="G13" s="44"/>
      <c r="H13">
        <f t="shared" si="0"/>
        <v>0</v>
      </c>
    </row>
    <row r="14" spans="3:8" ht="31" x14ac:dyDescent="0.35">
      <c r="C14" s="41" t="s">
        <v>340</v>
      </c>
      <c r="D14" s="43"/>
      <c r="E14" s="44"/>
      <c r="F14" s="44"/>
      <c r="G14" s="44"/>
      <c r="H14">
        <f t="shared" si="0"/>
        <v>0</v>
      </c>
    </row>
    <row r="18" spans="3:4" ht="40.25" customHeight="1" x14ac:dyDescent="0.35">
      <c r="C18" s="45" t="s">
        <v>349</v>
      </c>
      <c r="D18" s="46">
        <f>SUM(H10:H14)/(D4*20)</f>
        <v>0</v>
      </c>
    </row>
  </sheetData>
  <sheetProtection algorithmName="SHA-512" hashValue="cAA7pCO/maiRXjgjYqVOrtqnBpnZ8P3Ej3cWgYNtK52Wq3kJ3p4MYwQl2t24GB7Ggf9x1kRk3qJOJAI+lJy6og==" saltValue="Q/y1WDBwDLpbva4OZI/V0Q==" spinCount="100000" sheet="1" objects="1" scenarios="1"/>
  <mergeCells count="3">
    <mergeCell ref="C6:G7"/>
    <mergeCell ref="D8:G8"/>
    <mergeCell ref="C8:C9"/>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55A62"/>
    <pageSetUpPr autoPageBreaks="0"/>
  </sheetPr>
  <dimension ref="A4:H18"/>
  <sheetViews>
    <sheetView showGridLines="0" showRowColHeaders="0" topLeftCell="B1" zoomScale="106" zoomScaleNormal="106" workbookViewId="0">
      <selection activeCell="B9" sqref="B9"/>
    </sheetView>
  </sheetViews>
  <sheetFormatPr baseColWidth="10" defaultColWidth="8.6328125" defaultRowHeight="14.5" x14ac:dyDescent="0.35"/>
  <cols>
    <col min="1" max="1" width="8.6328125" style="20"/>
    <col min="2" max="2" width="80.6328125" style="20" customWidth="1"/>
    <col min="3" max="3" width="18.08984375" style="20" customWidth="1"/>
    <col min="4" max="4" width="17.54296875" style="20" customWidth="1"/>
    <col min="5" max="5" width="12.54296875" style="20" customWidth="1"/>
    <col min="6" max="6" width="19.453125" style="20" customWidth="1"/>
    <col min="7" max="7" width="0" style="20" hidden="1" customWidth="1"/>
    <col min="8" max="8" width="8.6328125" style="20"/>
  </cols>
  <sheetData>
    <row r="4" spans="2:7" ht="37" x14ac:dyDescent="0.35">
      <c r="B4" s="51" t="s">
        <v>283</v>
      </c>
      <c r="C4" s="52">
        <v>10</v>
      </c>
    </row>
    <row r="5" spans="2:7" x14ac:dyDescent="0.35">
      <c r="B5" s="29"/>
    </row>
    <row r="6" spans="2:7" ht="38" customHeight="1" x14ac:dyDescent="0.35">
      <c r="B6" s="134" t="s">
        <v>348</v>
      </c>
      <c r="C6" s="135"/>
      <c r="D6" s="135"/>
      <c r="E6" s="135"/>
      <c r="F6" s="136"/>
    </row>
    <row r="7" spans="2:7" ht="38" customHeight="1" x14ac:dyDescent="0.35">
      <c r="B7" s="137" t="s">
        <v>337</v>
      </c>
      <c r="C7" s="139" t="s">
        <v>338</v>
      </c>
      <c r="D7" s="140"/>
      <c r="E7" s="140"/>
      <c r="F7" s="141"/>
    </row>
    <row r="8" spans="2:7" ht="15" customHeight="1" x14ac:dyDescent="0.35">
      <c r="B8" s="138"/>
      <c r="C8" s="50" t="s">
        <v>57</v>
      </c>
      <c r="D8" s="50" t="s">
        <v>58</v>
      </c>
      <c r="E8" s="50" t="s">
        <v>59</v>
      </c>
      <c r="F8" s="50" t="s">
        <v>60</v>
      </c>
    </row>
    <row r="9" spans="2:7" ht="31" x14ac:dyDescent="0.35">
      <c r="B9" s="48" t="s">
        <v>339</v>
      </c>
      <c r="C9" s="49"/>
      <c r="D9" s="49"/>
      <c r="E9" s="49"/>
      <c r="F9" s="49"/>
      <c r="G9" s="20">
        <f>C9*1+D9*2+E9*3+F9*4</f>
        <v>0</v>
      </c>
    </row>
    <row r="10" spans="2:7" ht="31" x14ac:dyDescent="0.35">
      <c r="B10" s="48" t="s">
        <v>61</v>
      </c>
      <c r="C10" s="49"/>
      <c r="D10" s="49"/>
      <c r="E10" s="49"/>
      <c r="F10" s="49"/>
      <c r="G10" s="20">
        <f t="shared" ref="G10:G14" si="0">C10*1+D10*2+E10*3+F10*4</f>
        <v>0</v>
      </c>
    </row>
    <row r="11" spans="2:7" ht="31" x14ac:dyDescent="0.35">
      <c r="B11" s="48" t="s">
        <v>62</v>
      </c>
      <c r="C11" s="49"/>
      <c r="D11" s="49"/>
      <c r="E11" s="49"/>
      <c r="F11" s="49"/>
      <c r="G11" s="20">
        <f t="shared" si="0"/>
        <v>0</v>
      </c>
    </row>
    <row r="12" spans="2:7" ht="46.5" x14ac:dyDescent="0.35">
      <c r="B12" s="48" t="s">
        <v>284</v>
      </c>
      <c r="C12" s="49"/>
      <c r="D12" s="49"/>
      <c r="E12" s="49"/>
      <c r="F12" s="49"/>
      <c r="G12" s="20">
        <f t="shared" si="0"/>
        <v>0</v>
      </c>
    </row>
    <row r="13" spans="2:7" ht="31" x14ac:dyDescent="0.35">
      <c r="B13" s="48" t="s">
        <v>286</v>
      </c>
      <c r="C13" s="49"/>
      <c r="D13" s="49"/>
      <c r="E13" s="49"/>
      <c r="F13" s="49"/>
      <c r="G13" s="20">
        <f t="shared" si="0"/>
        <v>0</v>
      </c>
    </row>
    <row r="14" spans="2:7" ht="31" x14ac:dyDescent="0.35">
      <c r="B14" s="48" t="s">
        <v>63</v>
      </c>
      <c r="C14" s="49"/>
      <c r="D14" s="49"/>
      <c r="E14" s="49"/>
      <c r="F14" s="49"/>
      <c r="G14" s="20">
        <f t="shared" si="0"/>
        <v>0</v>
      </c>
    </row>
    <row r="18" spans="2:3" ht="40.5" customHeight="1" x14ac:dyDescent="0.35">
      <c r="B18" s="45" t="s">
        <v>285</v>
      </c>
      <c r="C18" s="47">
        <f>SUM(G9:G14)/(C4*24)</f>
        <v>0</v>
      </c>
    </row>
  </sheetData>
  <sheetProtection algorithmName="SHA-512" hashValue="OKe9vW8HclYksiXJsK3L/rm8HMPvk0HsV3wlxjU+R4/XtBr9L4sZ/wShsOHCHUrn6EhUV2wkTmEwwJFutgIj/w==" saltValue="BNGn6mOmxIgdDi0n0uA2SA==" spinCount="100000" sheet="1" objects="1" scenarios="1"/>
  <mergeCells count="3">
    <mergeCell ref="B6:F6"/>
    <mergeCell ref="B7:B8"/>
    <mergeCell ref="C7:F7"/>
  </mergeCells>
  <pageMargins left="0.7" right="0.7" top="0.75" bottom="0.75" header="0.3" footer="0.3"/>
  <pageSetup paperSize="9"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3">
    <tabColor rgb="FFE55A62"/>
  </sheetPr>
  <dimension ref="B2:Z26"/>
  <sheetViews>
    <sheetView showGridLines="0" showRowColHeaders="0" zoomScale="86" zoomScaleNormal="86" workbookViewId="0">
      <selection activeCell="B7" sqref="B7"/>
    </sheetView>
  </sheetViews>
  <sheetFormatPr baseColWidth="10" defaultColWidth="11.453125" defaultRowHeight="14.5" x14ac:dyDescent="0.35"/>
  <cols>
    <col min="2" max="2" width="77.6328125" customWidth="1"/>
    <col min="3" max="3" width="15.453125" customWidth="1"/>
    <col min="4" max="4" width="29.453125" customWidth="1"/>
    <col min="5" max="5" width="18.6328125" customWidth="1"/>
    <col min="6" max="6" width="45.54296875" customWidth="1"/>
    <col min="7" max="7" width="16.08984375" customWidth="1"/>
    <col min="8" max="11" width="18.6328125" customWidth="1"/>
    <col min="12" max="12" width="11.36328125" customWidth="1"/>
    <col min="13" max="13" width="18" customWidth="1"/>
    <col min="14" max="14" width="14" customWidth="1"/>
    <col min="15" max="15" width="23.08984375" customWidth="1"/>
    <col min="16" max="24" width="23.90625" customWidth="1"/>
    <col min="25" max="25" width="11.36328125" customWidth="1"/>
    <col min="26" max="26" width="11.54296875" hidden="1" customWidth="1"/>
    <col min="27" max="27" width="2.6328125" customWidth="1"/>
  </cols>
  <sheetData>
    <row r="2" spans="2:24" ht="58.25" customHeight="1" x14ac:dyDescent="0.35">
      <c r="B2" s="37"/>
      <c r="C2" s="37"/>
      <c r="D2" s="37"/>
      <c r="E2" s="37"/>
      <c r="F2" s="58">
        <f>INSTRUCCIONES!I6</f>
        <v>0</v>
      </c>
      <c r="G2" s="151" t="s">
        <v>279</v>
      </c>
      <c r="H2" s="151"/>
      <c r="I2" s="151"/>
      <c r="J2" s="151"/>
      <c r="K2" s="151"/>
      <c r="L2" s="38"/>
      <c r="M2" s="38"/>
      <c r="N2" s="38"/>
      <c r="O2" s="38"/>
      <c r="P2" s="38"/>
      <c r="Q2" s="38"/>
      <c r="R2" s="38"/>
      <c r="S2" s="38"/>
      <c r="T2" s="38"/>
      <c r="U2" s="38"/>
      <c r="V2" s="38"/>
      <c r="W2" s="38"/>
      <c r="X2" s="38"/>
    </row>
    <row r="3" spans="2:24" ht="15" thickBot="1" x14ac:dyDescent="0.4"/>
    <row r="4" spans="2:24" ht="24.75" customHeight="1" thickBot="1" x14ac:dyDescent="0.4">
      <c r="G4" s="142" t="s">
        <v>26</v>
      </c>
      <c r="H4" s="143"/>
      <c r="I4" s="143"/>
      <c r="J4" s="143"/>
      <c r="K4" s="144"/>
    </row>
    <row r="5" spans="2:24" ht="54" customHeight="1" x14ac:dyDescent="0.35">
      <c r="B5" s="81" t="s">
        <v>292</v>
      </c>
      <c r="C5" s="59"/>
      <c r="N5" s="24"/>
    </row>
    <row r="6" spans="2:24" ht="74.400000000000006" customHeight="1" x14ac:dyDescent="0.35">
      <c r="B6" s="81" t="s">
        <v>342</v>
      </c>
      <c r="C6" s="60"/>
      <c r="F6" s="65" t="s">
        <v>27</v>
      </c>
      <c r="G6" s="66" t="s">
        <v>28</v>
      </c>
      <c r="H6" s="67" t="s">
        <v>341</v>
      </c>
      <c r="I6" s="68" t="s">
        <v>29</v>
      </c>
      <c r="J6" s="69" t="s">
        <v>30</v>
      </c>
      <c r="K6" s="70" t="s">
        <v>31</v>
      </c>
      <c r="M6" s="65" t="s">
        <v>32</v>
      </c>
      <c r="N6" s="65" t="s">
        <v>1</v>
      </c>
    </row>
    <row r="7" spans="2:24" ht="47.5" customHeight="1" x14ac:dyDescent="0.35">
      <c r="B7" s="81" t="s">
        <v>291</v>
      </c>
      <c r="C7" s="59"/>
      <c r="D7" s="23"/>
      <c r="E7" s="23"/>
      <c r="F7" s="82" t="s">
        <v>33</v>
      </c>
      <c r="G7" s="75">
        <v>0</v>
      </c>
      <c r="H7" s="76">
        <v>1</v>
      </c>
      <c r="I7" s="77">
        <v>2</v>
      </c>
      <c r="J7" s="78">
        <v>3</v>
      </c>
      <c r="K7" s="78">
        <v>4</v>
      </c>
      <c r="L7" s="71"/>
      <c r="M7" s="79">
        <f>IFERROR(C7/(C5*C6),0)</f>
        <v>0</v>
      </c>
      <c r="N7" s="80">
        <f>IF(M7&gt;=80%,4,IF(M7&gt;=70%,3,IF(M7&gt;=60%,2,IF(M7&gt;=50%,1,0))))</f>
        <v>0</v>
      </c>
    </row>
    <row r="8" spans="2:24" ht="92" customHeight="1" x14ac:dyDescent="0.35">
      <c r="B8" s="81" t="s">
        <v>293</v>
      </c>
      <c r="C8" s="59"/>
      <c r="D8" s="84" t="s">
        <v>344</v>
      </c>
      <c r="E8" s="64"/>
      <c r="F8" s="83" t="s">
        <v>282</v>
      </c>
      <c r="G8" s="75">
        <v>0</v>
      </c>
      <c r="H8" s="76">
        <v>1</v>
      </c>
      <c r="I8" s="77">
        <v>2</v>
      </c>
      <c r="J8" s="78">
        <v>3</v>
      </c>
      <c r="K8" s="78">
        <v>4</v>
      </c>
      <c r="L8" s="71"/>
      <c r="M8" s="79">
        <f>IFERROR(E8/C8,0)</f>
        <v>0</v>
      </c>
      <c r="N8" s="80">
        <f>IF(M8&gt;=80%,4,IF(M8&gt;=70%,3,IF(M8&gt;=60%,2,IF(M8&gt;=50%,1,0))))</f>
        <v>0</v>
      </c>
    </row>
    <row r="9" spans="2:24" ht="122.4" customHeight="1" x14ac:dyDescent="0.35">
      <c r="B9" s="81" t="s">
        <v>294</v>
      </c>
      <c r="C9" s="59"/>
      <c r="D9" s="84" t="s">
        <v>343</v>
      </c>
      <c r="E9" s="64"/>
      <c r="F9" s="83" t="s">
        <v>295</v>
      </c>
      <c r="G9" s="75">
        <v>0</v>
      </c>
      <c r="H9" s="76">
        <v>1</v>
      </c>
      <c r="I9" s="77">
        <v>2</v>
      </c>
      <c r="J9" s="78">
        <v>3</v>
      </c>
      <c r="K9" s="78">
        <v>4</v>
      </c>
      <c r="L9" s="71"/>
      <c r="M9" s="79">
        <f>IFERROR(E9/C9,0)</f>
        <v>0</v>
      </c>
      <c r="N9" s="80">
        <f>IF(M9&gt;=80%,4,IF(M9&gt;=70%,3,IF(M9&gt;=60%,2,IF(M9&gt;=50%,1,0))))</f>
        <v>0</v>
      </c>
    </row>
    <row r="10" spans="2:24" s="20" customFormat="1" ht="15" customHeight="1" x14ac:dyDescent="0.35"/>
    <row r="11" spans="2:24" s="20" customFormat="1" ht="14.75" customHeight="1" x14ac:dyDescent="0.35"/>
    <row r="12" spans="2:24" s="20" customFormat="1" ht="40.25" customHeight="1" x14ac:dyDescent="0.35">
      <c r="B12" s="21"/>
      <c r="C12" s="21"/>
      <c r="D12" s="21"/>
      <c r="E12" s="21"/>
      <c r="F12" s="21"/>
      <c r="G12" s="21"/>
      <c r="H12" s="145" t="s">
        <v>345</v>
      </c>
      <c r="I12" s="146"/>
      <c r="J12" s="146"/>
      <c r="K12" s="146"/>
      <c r="L12" s="146"/>
      <c r="M12" s="147"/>
    </row>
    <row r="13" spans="2:24" s="20" customFormat="1" ht="50" customHeight="1" x14ac:dyDescent="0.35">
      <c r="B13" s="73" t="s">
        <v>280</v>
      </c>
      <c r="C13" s="21"/>
      <c r="D13" s="21"/>
      <c r="H13" s="148"/>
      <c r="I13" s="149"/>
      <c r="J13" s="149"/>
      <c r="K13" s="149"/>
      <c r="L13" s="149"/>
      <c r="M13" s="150"/>
    </row>
    <row r="14" spans="2:24" ht="14.75" customHeight="1" x14ac:dyDescent="0.35">
      <c r="B14" s="61" t="s">
        <v>281</v>
      </c>
    </row>
    <row r="15" spans="2:24" ht="37.25" customHeight="1" x14ac:dyDescent="0.35">
      <c r="B15" s="62" t="s">
        <v>296</v>
      </c>
    </row>
    <row r="16" spans="2:24" ht="60" customHeight="1" x14ac:dyDescent="0.35">
      <c r="B16" s="62" t="s">
        <v>297</v>
      </c>
    </row>
    <row r="17" spans="2:9" ht="15.65" customHeight="1" x14ac:dyDescent="0.35">
      <c r="B17" s="63"/>
    </row>
    <row r="18" spans="2:9" ht="15.65" customHeight="1" x14ac:dyDescent="0.35">
      <c r="B18" s="61" t="s">
        <v>298</v>
      </c>
    </row>
    <row r="19" spans="2:9" ht="35.4" customHeight="1" x14ac:dyDescent="0.35">
      <c r="B19" s="62" t="s">
        <v>299</v>
      </c>
    </row>
    <row r="20" spans="2:9" ht="35.4" customHeight="1" x14ac:dyDescent="0.35">
      <c r="B20" s="62" t="s">
        <v>300</v>
      </c>
    </row>
    <row r="21" spans="2:9" ht="24" customHeight="1" x14ac:dyDescent="0.35">
      <c r="B21" s="63"/>
    </row>
    <row r="22" spans="2:9" ht="36.65" customHeight="1" x14ac:dyDescent="0.35">
      <c r="B22" s="61" t="s">
        <v>301</v>
      </c>
      <c r="G22" s="25"/>
      <c r="H22" s="25"/>
      <c r="I22" s="25"/>
    </row>
    <row r="23" spans="2:9" ht="51" customHeight="1" x14ac:dyDescent="0.35">
      <c r="B23" s="62" t="s">
        <v>302</v>
      </c>
      <c r="G23" s="25"/>
      <c r="H23" s="25"/>
      <c r="I23" s="25"/>
    </row>
    <row r="24" spans="2:9" ht="40.25" customHeight="1" x14ac:dyDescent="0.35">
      <c r="B24" s="74" t="s">
        <v>303</v>
      </c>
      <c r="G24" s="25"/>
      <c r="H24" s="25"/>
      <c r="I24" s="25"/>
    </row>
    <row r="25" spans="2:9" x14ac:dyDescent="0.35">
      <c r="G25" s="25"/>
      <c r="H25" s="25"/>
      <c r="I25" s="25"/>
    </row>
    <row r="26" spans="2:9" x14ac:dyDescent="0.35">
      <c r="G26" s="26"/>
      <c r="H26" s="26"/>
      <c r="I26" s="26"/>
    </row>
  </sheetData>
  <sheetProtection algorithmName="SHA-512" hashValue="L8wTrOsf3jkPqe46jbyrya2g7Tp8PasWOAaTyibujGeSfrh2uIHliaZoAFa5ttxQmkLthUncvvPjysczUBzU1g==" saltValue="VxX91WBSH7rUkiG1BuxL3Q==" spinCount="100000" sheet="1" objects="1" scenarios="1"/>
  <mergeCells count="3">
    <mergeCell ref="G4:K4"/>
    <mergeCell ref="H12:M13"/>
    <mergeCell ref="G2:K2"/>
  </mergeCells>
  <conditionalFormatting sqref="M7:N7">
    <cfRule type="expression" dxfId="14" priority="11">
      <formula>$N$7=4</formula>
    </cfRule>
    <cfRule type="expression" dxfId="13" priority="12">
      <formula>$N$7=3</formula>
    </cfRule>
    <cfRule type="expression" dxfId="12" priority="13">
      <formula>$N$7=2</formula>
    </cfRule>
    <cfRule type="expression" dxfId="11" priority="14">
      <formula>$N$7=1</formula>
    </cfRule>
    <cfRule type="expression" dxfId="10" priority="15">
      <formula>$N$7=0</formula>
    </cfRule>
  </conditionalFormatting>
  <conditionalFormatting sqref="M8:N8">
    <cfRule type="expression" dxfId="9" priority="1">
      <formula>$N$8=4</formula>
    </cfRule>
    <cfRule type="expression" dxfId="8" priority="2">
      <formula>$N$8=3</formula>
    </cfRule>
    <cfRule type="expression" dxfId="7" priority="3">
      <formula>$N$8=2</formula>
    </cfRule>
    <cfRule type="expression" dxfId="6" priority="4">
      <formula>$N$8=1</formula>
    </cfRule>
    <cfRule type="expression" dxfId="5" priority="5">
      <formula>$N$8=0</formula>
    </cfRule>
  </conditionalFormatting>
  <conditionalFormatting sqref="M9:N9">
    <cfRule type="expression" dxfId="4" priority="6">
      <formula>$N$9=4</formula>
    </cfRule>
    <cfRule type="expression" dxfId="3" priority="7">
      <formula>$N$9=3</formula>
    </cfRule>
    <cfRule type="expression" dxfId="2" priority="8">
      <formula>$N$9=2</formula>
    </cfRule>
    <cfRule type="expression" dxfId="1" priority="9">
      <formula>$N$9=1</formula>
    </cfRule>
    <cfRule type="expression" dxfId="0" priority="10">
      <formula>$N$9=0</formula>
    </cfRule>
  </conditionalFormatting>
  <dataValidations count="3">
    <dataValidation type="whole" allowBlank="1" showInputMessage="1" showErrorMessage="1" sqref="N7:N9" xr:uid="{00000000-0002-0000-0400-000000000000}">
      <formula1>0</formula1>
      <formula2>4</formula2>
    </dataValidation>
    <dataValidation type="whole" allowBlank="1" showInputMessage="1" showErrorMessage="1" sqref="C7:C9 L7:L9" xr:uid="{00000000-0002-0000-0400-000001000000}">
      <formula1>0</formula1>
      <formula2>50000000</formula2>
    </dataValidation>
    <dataValidation type="decimal" allowBlank="1" showInputMessage="1" showErrorMessage="1" sqref="D7:K7 G8:K9" xr:uid="{00000000-0002-0000-0400-000002000000}">
      <formula1>0</formula1>
      <formula2>100</formula2>
    </dataValidation>
  </dataValidation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55A62"/>
  </sheetPr>
  <dimension ref="B1:U202"/>
  <sheetViews>
    <sheetView showGridLines="0" showRowColHeaders="0" topLeftCell="D1" zoomScale="96" zoomScaleNormal="96" workbookViewId="0">
      <selection activeCell="J1" sqref="J1:M1048576"/>
    </sheetView>
  </sheetViews>
  <sheetFormatPr baseColWidth="10" defaultColWidth="8.6328125" defaultRowHeight="14.5" x14ac:dyDescent="0.35"/>
  <cols>
    <col min="2" max="2" width="20.6328125" customWidth="1"/>
    <col min="3" max="3" width="28.36328125" customWidth="1"/>
    <col min="4" max="4" width="28.453125" customWidth="1"/>
    <col min="5" max="6" width="28.36328125" customWidth="1"/>
    <col min="7" max="7" width="28.36328125" style="31" customWidth="1"/>
    <col min="8" max="8" width="37.36328125" style="31" customWidth="1"/>
    <col min="9" max="9" width="28.90625" customWidth="1"/>
    <col min="10" max="10" width="15.6328125" style="20" hidden="1" customWidth="1"/>
    <col min="11" max="11" width="14" style="20" hidden="1" customWidth="1"/>
    <col min="12" max="12" width="9.36328125" style="20" hidden="1" customWidth="1"/>
    <col min="13" max="13" width="12.90625" style="20" hidden="1" customWidth="1"/>
    <col min="14" max="14" width="8.6328125" style="20"/>
    <col min="15" max="16" width="20.6328125" customWidth="1"/>
  </cols>
  <sheetData>
    <row r="1" spans="2:16" ht="29" customHeight="1" x14ac:dyDescent="0.35">
      <c r="O1" s="153" t="s">
        <v>191</v>
      </c>
      <c r="P1" s="154"/>
    </row>
    <row r="2" spans="2:16" ht="80" customHeight="1" x14ac:dyDescent="0.35">
      <c r="B2" s="53" t="s">
        <v>305</v>
      </c>
      <c r="C2" s="53" t="s">
        <v>64</v>
      </c>
      <c r="D2" s="53" t="s">
        <v>306</v>
      </c>
      <c r="E2" s="53" t="s">
        <v>274</v>
      </c>
      <c r="F2" s="53" t="s">
        <v>65</v>
      </c>
      <c r="G2" s="54" t="s">
        <v>307</v>
      </c>
      <c r="H2" s="54" t="s">
        <v>308</v>
      </c>
      <c r="I2" s="53" t="s">
        <v>309</v>
      </c>
      <c r="O2" s="53" t="s">
        <v>310</v>
      </c>
      <c r="P2" s="53" t="s">
        <v>311</v>
      </c>
    </row>
    <row r="3" spans="2:16" x14ac:dyDescent="0.35">
      <c r="B3" s="55" t="s">
        <v>66</v>
      </c>
      <c r="C3" s="52">
        <v>1019028785</v>
      </c>
      <c r="D3" s="56">
        <v>45547</v>
      </c>
      <c r="E3" s="52" t="s">
        <v>304</v>
      </c>
      <c r="F3" s="52" t="s">
        <v>188</v>
      </c>
      <c r="G3" s="57">
        <v>140</v>
      </c>
      <c r="H3" s="57">
        <v>90</v>
      </c>
      <c r="I3" s="56">
        <v>45547</v>
      </c>
      <c r="J3" s="20" t="str">
        <f>IF(F3="","",((IF(F3="NO ALTO RIESGO",(IF(AND(G3&lt;=140,H3&lt;=90),"CONTROLADO","NO CONTROLADO")),(IF(AND(G3&lt;=130,H3&lt;=90),"CONTROLADO","NO CONTROLADO"))))))</f>
        <v>CONTROLADO</v>
      </c>
      <c r="O3" s="152">
        <f>IFERROR((L5/L6),"")</f>
        <v>0</v>
      </c>
      <c r="P3" s="152">
        <f>IFERROR((M5/M6),"")</f>
        <v>1</v>
      </c>
    </row>
    <row r="4" spans="2:16" x14ac:dyDescent="0.35">
      <c r="B4" s="55" t="s">
        <v>67</v>
      </c>
      <c r="C4" s="52">
        <v>1019028786</v>
      </c>
      <c r="D4" s="56">
        <v>45547</v>
      </c>
      <c r="E4" s="52" t="s">
        <v>312</v>
      </c>
      <c r="F4" s="52" t="s">
        <v>187</v>
      </c>
      <c r="G4" s="57">
        <v>142</v>
      </c>
      <c r="H4" s="57">
        <v>98</v>
      </c>
      <c r="I4" s="56">
        <v>45547</v>
      </c>
      <c r="J4" s="20" t="str">
        <f t="shared" ref="J4:J67" si="0">IF(F4="","",((IF(F4="NO ALTO RIESGO",(IF(AND(G4&lt;=140,H4&lt;=90),"CONTROLADO","NO CONTROLADO")),(IF(AND(G4&lt;=130,H4&lt;=90),"CONTROLADO","NO CONTROLADO"))))))</f>
        <v>NO CONTROLADO</v>
      </c>
      <c r="O4" s="152"/>
      <c r="P4" s="152"/>
    </row>
    <row r="5" spans="2:16" x14ac:dyDescent="0.35">
      <c r="B5" s="55" t="s">
        <v>68</v>
      </c>
      <c r="C5" s="52"/>
      <c r="D5" s="56"/>
      <c r="E5" s="52"/>
      <c r="F5" s="52"/>
      <c r="G5" s="57"/>
      <c r="H5" s="57"/>
      <c r="I5" s="56"/>
      <c r="J5" s="20" t="str">
        <f t="shared" si="0"/>
        <v/>
      </c>
      <c r="K5" s="20" t="s">
        <v>189</v>
      </c>
      <c r="L5" s="20">
        <f>COUNTIFS(J:J,"CONTROLADO",F:F,"ALTO RIESGO")</f>
        <v>0</v>
      </c>
      <c r="M5" s="20">
        <f>COUNTIFS(J:J,"CONTROLADO",F:F,"NO ALTO RIESGO")</f>
        <v>1</v>
      </c>
      <c r="O5" s="152"/>
      <c r="P5" s="152"/>
    </row>
    <row r="6" spans="2:16" x14ac:dyDescent="0.35">
      <c r="B6" s="55" t="s">
        <v>69</v>
      </c>
      <c r="C6" s="52"/>
      <c r="D6" s="56"/>
      <c r="E6" s="52"/>
      <c r="F6" s="52"/>
      <c r="G6" s="57"/>
      <c r="H6" s="57"/>
      <c r="I6" s="56"/>
      <c r="J6" s="20" t="str">
        <f t="shared" si="0"/>
        <v/>
      </c>
      <c r="K6" s="20" t="s">
        <v>190</v>
      </c>
      <c r="L6" s="20">
        <f>COUNTIF(F:F,"ALTO RIESGO")</f>
        <v>1</v>
      </c>
      <c r="M6" s="20">
        <f>COUNTIF(F:F,"NO ALTO RIESGO")</f>
        <v>1</v>
      </c>
      <c r="O6" s="152"/>
      <c r="P6" s="152"/>
    </row>
    <row r="7" spans="2:16" x14ac:dyDescent="0.35">
      <c r="B7" s="55" t="s">
        <v>70</v>
      </c>
      <c r="C7" s="52"/>
      <c r="D7" s="56"/>
      <c r="E7" s="52"/>
      <c r="F7" s="52"/>
      <c r="G7" s="57"/>
      <c r="H7" s="57"/>
      <c r="I7" s="56"/>
      <c r="J7" s="20" t="str">
        <f t="shared" si="0"/>
        <v/>
      </c>
      <c r="O7" s="152"/>
      <c r="P7" s="152"/>
    </row>
    <row r="8" spans="2:16" x14ac:dyDescent="0.35">
      <c r="B8" s="55" t="s">
        <v>71</v>
      </c>
      <c r="C8" s="52"/>
      <c r="D8" s="56"/>
      <c r="E8" s="52"/>
      <c r="F8" s="52"/>
      <c r="G8" s="57"/>
      <c r="H8" s="57"/>
      <c r="I8" s="56"/>
      <c r="J8" s="20" t="str">
        <f t="shared" si="0"/>
        <v/>
      </c>
    </row>
    <row r="9" spans="2:16" x14ac:dyDescent="0.35">
      <c r="B9" s="55" t="s">
        <v>72</v>
      </c>
      <c r="C9" s="52"/>
      <c r="D9" s="56"/>
      <c r="E9" s="52"/>
      <c r="F9" s="52"/>
      <c r="G9" s="57"/>
      <c r="H9" s="57"/>
      <c r="I9" s="56"/>
      <c r="J9" s="20" t="str">
        <f t="shared" si="0"/>
        <v/>
      </c>
    </row>
    <row r="10" spans="2:16" x14ac:dyDescent="0.35">
      <c r="B10" s="55" t="s">
        <v>73</v>
      </c>
      <c r="C10" s="52"/>
      <c r="D10" s="56"/>
      <c r="E10" s="52"/>
      <c r="F10" s="52"/>
      <c r="G10" s="57"/>
      <c r="H10" s="57"/>
      <c r="I10" s="56"/>
      <c r="J10" s="20" t="str">
        <f t="shared" si="0"/>
        <v/>
      </c>
      <c r="K10" s="32"/>
    </row>
    <row r="11" spans="2:16" x14ac:dyDescent="0.35">
      <c r="B11" s="55" t="s">
        <v>74</v>
      </c>
      <c r="C11" s="52"/>
      <c r="D11" s="56"/>
      <c r="E11" s="52"/>
      <c r="F11" s="52"/>
      <c r="G11" s="57"/>
      <c r="H11" s="57"/>
      <c r="I11" s="56"/>
      <c r="J11" s="20" t="str">
        <f t="shared" si="0"/>
        <v/>
      </c>
    </row>
    <row r="12" spans="2:16" x14ac:dyDescent="0.35">
      <c r="B12" s="55" t="s">
        <v>75</v>
      </c>
      <c r="C12" s="52"/>
      <c r="D12" s="56"/>
      <c r="E12" s="52"/>
      <c r="F12" s="52"/>
      <c r="G12" s="57"/>
      <c r="H12" s="57"/>
      <c r="I12" s="56"/>
      <c r="J12" s="20" t="str">
        <f t="shared" si="0"/>
        <v/>
      </c>
    </row>
    <row r="13" spans="2:16" x14ac:dyDescent="0.35">
      <c r="B13" s="55" t="s">
        <v>76</v>
      </c>
      <c r="C13" s="52"/>
      <c r="D13" s="56"/>
      <c r="E13" s="52"/>
      <c r="F13" s="52"/>
      <c r="G13" s="57"/>
      <c r="H13" s="57"/>
      <c r="I13" s="56"/>
      <c r="J13" s="20" t="str">
        <f t="shared" si="0"/>
        <v/>
      </c>
    </row>
    <row r="14" spans="2:16" x14ac:dyDescent="0.35">
      <c r="B14" s="55" t="s">
        <v>77</v>
      </c>
      <c r="C14" s="52"/>
      <c r="D14" s="56"/>
      <c r="E14" s="52"/>
      <c r="F14" s="52"/>
      <c r="G14" s="57"/>
      <c r="H14" s="57"/>
      <c r="I14" s="56"/>
      <c r="J14" s="20" t="str">
        <f t="shared" si="0"/>
        <v/>
      </c>
    </row>
    <row r="15" spans="2:16" x14ac:dyDescent="0.35">
      <c r="B15" s="55" t="s">
        <v>78</v>
      </c>
      <c r="C15" s="52"/>
      <c r="D15" s="56"/>
      <c r="E15" s="52"/>
      <c r="F15" s="52"/>
      <c r="G15" s="57"/>
      <c r="H15" s="57"/>
      <c r="I15" s="56"/>
      <c r="J15" s="20" t="str">
        <f t="shared" si="0"/>
        <v/>
      </c>
    </row>
    <row r="16" spans="2:16" x14ac:dyDescent="0.35">
      <c r="B16" s="55" t="s">
        <v>79</v>
      </c>
      <c r="C16" s="52"/>
      <c r="D16" s="56"/>
      <c r="E16" s="52"/>
      <c r="F16" s="52"/>
      <c r="G16" s="57"/>
      <c r="H16" s="57"/>
      <c r="I16" s="56"/>
      <c r="J16" s="20" t="str">
        <f t="shared" si="0"/>
        <v/>
      </c>
    </row>
    <row r="17" spans="2:21" x14ac:dyDescent="0.35">
      <c r="B17" s="55" t="s">
        <v>80</v>
      </c>
      <c r="C17" s="52"/>
      <c r="D17" s="56"/>
      <c r="E17" s="52"/>
      <c r="F17" s="52"/>
      <c r="G17" s="57"/>
      <c r="H17" s="57"/>
      <c r="I17" s="56"/>
      <c r="J17" s="20" t="str">
        <f t="shared" si="0"/>
        <v/>
      </c>
    </row>
    <row r="18" spans="2:21" x14ac:dyDescent="0.35">
      <c r="B18" s="55" t="s">
        <v>81</v>
      </c>
      <c r="C18" s="52"/>
      <c r="D18" s="56"/>
      <c r="E18" s="52"/>
      <c r="F18" s="52"/>
      <c r="G18" s="57"/>
      <c r="H18" s="57"/>
      <c r="I18" s="56"/>
      <c r="J18" s="20" t="str">
        <f t="shared" si="0"/>
        <v/>
      </c>
    </row>
    <row r="19" spans="2:21" x14ac:dyDescent="0.35">
      <c r="B19" s="55" t="s">
        <v>82</v>
      </c>
      <c r="C19" s="52"/>
      <c r="D19" s="56"/>
      <c r="E19" s="52"/>
      <c r="F19" s="52"/>
      <c r="G19" s="57"/>
      <c r="H19" s="57"/>
      <c r="I19" s="56"/>
      <c r="J19" s="20" t="str">
        <f t="shared" si="0"/>
        <v/>
      </c>
    </row>
    <row r="20" spans="2:21" x14ac:dyDescent="0.35">
      <c r="B20" s="55" t="s">
        <v>83</v>
      </c>
      <c r="C20" s="52"/>
      <c r="D20" s="56"/>
      <c r="E20" s="52"/>
      <c r="F20" s="52"/>
      <c r="G20" s="57"/>
      <c r="H20" s="57"/>
      <c r="I20" s="56"/>
      <c r="J20" s="20" t="str">
        <f t="shared" si="0"/>
        <v/>
      </c>
    </row>
    <row r="21" spans="2:21" x14ac:dyDescent="0.35">
      <c r="B21" s="55" t="s">
        <v>84</v>
      </c>
      <c r="C21" s="52"/>
      <c r="D21" s="56"/>
      <c r="E21" s="52"/>
      <c r="F21" s="52"/>
      <c r="G21" s="57"/>
      <c r="H21" s="57"/>
      <c r="I21" s="56"/>
      <c r="J21" s="20" t="str">
        <f t="shared" si="0"/>
        <v/>
      </c>
    </row>
    <row r="22" spans="2:21" x14ac:dyDescent="0.35">
      <c r="B22" s="55" t="s">
        <v>85</v>
      </c>
      <c r="C22" s="52"/>
      <c r="D22" s="56"/>
      <c r="E22" s="52"/>
      <c r="F22" s="52"/>
      <c r="G22" s="57"/>
      <c r="H22" s="57"/>
      <c r="I22" s="56"/>
      <c r="J22" s="20" t="str">
        <f t="shared" si="0"/>
        <v/>
      </c>
    </row>
    <row r="23" spans="2:21" x14ac:dyDescent="0.35">
      <c r="B23" s="55" t="s">
        <v>86</v>
      </c>
      <c r="C23" s="52"/>
      <c r="D23" s="56"/>
      <c r="E23" s="52"/>
      <c r="F23" s="52"/>
      <c r="G23" s="57"/>
      <c r="H23" s="57"/>
      <c r="I23" s="56"/>
      <c r="J23" s="20" t="str">
        <f t="shared" si="0"/>
        <v/>
      </c>
    </row>
    <row r="24" spans="2:21" x14ac:dyDescent="0.35">
      <c r="B24" s="55" t="s">
        <v>87</v>
      </c>
      <c r="C24" s="52"/>
      <c r="D24" s="56"/>
      <c r="E24" s="52"/>
      <c r="F24" s="52"/>
      <c r="G24" s="57"/>
      <c r="H24" s="57"/>
      <c r="I24" s="56"/>
      <c r="J24" s="20" t="str">
        <f t="shared" si="0"/>
        <v/>
      </c>
    </row>
    <row r="25" spans="2:21" x14ac:dyDescent="0.35">
      <c r="B25" s="55" t="s">
        <v>88</v>
      </c>
      <c r="C25" s="52"/>
      <c r="D25" s="56"/>
      <c r="E25" s="52"/>
      <c r="F25" s="52"/>
      <c r="G25" s="57"/>
      <c r="H25" s="57"/>
      <c r="I25" s="56"/>
      <c r="J25" s="20" t="str">
        <f t="shared" si="0"/>
        <v/>
      </c>
    </row>
    <row r="26" spans="2:21" x14ac:dyDescent="0.35">
      <c r="B26" s="55" t="s">
        <v>89</v>
      </c>
      <c r="C26" s="52"/>
      <c r="D26" s="56"/>
      <c r="E26" s="52"/>
      <c r="F26" s="52"/>
      <c r="G26" s="57"/>
      <c r="H26" s="57"/>
      <c r="I26" s="56"/>
      <c r="J26" s="20" t="str">
        <f t="shared" si="0"/>
        <v/>
      </c>
      <c r="U26" s="94"/>
    </row>
    <row r="27" spans="2:21" x14ac:dyDescent="0.35">
      <c r="B27" s="55" t="s">
        <v>90</v>
      </c>
      <c r="C27" s="52"/>
      <c r="D27" s="56"/>
      <c r="E27" s="52"/>
      <c r="F27" s="52"/>
      <c r="G27" s="57"/>
      <c r="H27" s="57"/>
      <c r="I27" s="56"/>
      <c r="J27" s="20" t="str">
        <f t="shared" si="0"/>
        <v/>
      </c>
    </row>
    <row r="28" spans="2:21" x14ac:dyDescent="0.35">
      <c r="B28" s="55" t="s">
        <v>91</v>
      </c>
      <c r="C28" s="52"/>
      <c r="D28" s="56"/>
      <c r="E28" s="52"/>
      <c r="F28" s="52"/>
      <c r="G28" s="57"/>
      <c r="H28" s="57"/>
      <c r="I28" s="56"/>
      <c r="J28" s="20" t="str">
        <f t="shared" si="0"/>
        <v/>
      </c>
    </row>
    <row r="29" spans="2:21" x14ac:dyDescent="0.35">
      <c r="B29" s="55" t="s">
        <v>92</v>
      </c>
      <c r="C29" s="52"/>
      <c r="D29" s="56"/>
      <c r="E29" s="52"/>
      <c r="F29" s="52"/>
      <c r="G29" s="57"/>
      <c r="H29" s="57"/>
      <c r="I29" s="56"/>
      <c r="J29" s="20" t="str">
        <f t="shared" si="0"/>
        <v/>
      </c>
    </row>
    <row r="30" spans="2:21" x14ac:dyDescent="0.35">
      <c r="B30" s="55" t="s">
        <v>93</v>
      </c>
      <c r="C30" s="52"/>
      <c r="D30" s="56"/>
      <c r="E30" s="52"/>
      <c r="F30" s="52"/>
      <c r="G30" s="57"/>
      <c r="H30" s="57"/>
      <c r="I30" s="56"/>
      <c r="J30" s="20" t="str">
        <f t="shared" si="0"/>
        <v/>
      </c>
    </row>
    <row r="31" spans="2:21" x14ac:dyDescent="0.35">
      <c r="B31" s="55" t="s">
        <v>94</v>
      </c>
      <c r="C31" s="52"/>
      <c r="D31" s="56"/>
      <c r="E31" s="52"/>
      <c r="F31" s="52"/>
      <c r="G31" s="57"/>
      <c r="H31" s="57"/>
      <c r="I31" s="56"/>
      <c r="J31" s="20" t="str">
        <f t="shared" si="0"/>
        <v/>
      </c>
    </row>
    <row r="32" spans="2:21" x14ac:dyDescent="0.35">
      <c r="B32" s="55" t="s">
        <v>96</v>
      </c>
      <c r="C32" s="52"/>
      <c r="D32" s="56"/>
      <c r="E32" s="52"/>
      <c r="F32" s="52"/>
      <c r="G32" s="57"/>
      <c r="H32" s="57"/>
      <c r="I32" s="56"/>
      <c r="J32" s="20" t="str">
        <f t="shared" si="0"/>
        <v/>
      </c>
    </row>
    <row r="33" spans="2:10" x14ac:dyDescent="0.35">
      <c r="B33" s="55" t="s">
        <v>97</v>
      </c>
      <c r="C33" s="52"/>
      <c r="D33" s="56"/>
      <c r="E33" s="52"/>
      <c r="F33" s="52"/>
      <c r="G33" s="57"/>
      <c r="H33" s="57"/>
      <c r="I33" s="56"/>
      <c r="J33" s="20" t="str">
        <f t="shared" si="0"/>
        <v/>
      </c>
    </row>
    <row r="34" spans="2:10" x14ac:dyDescent="0.35">
      <c r="B34" s="55" t="s">
        <v>98</v>
      </c>
      <c r="C34" s="52"/>
      <c r="D34" s="56"/>
      <c r="E34" s="52"/>
      <c r="F34" s="52"/>
      <c r="G34" s="57"/>
      <c r="H34" s="57"/>
      <c r="I34" s="56"/>
      <c r="J34" s="20" t="str">
        <f t="shared" si="0"/>
        <v/>
      </c>
    </row>
    <row r="35" spans="2:10" x14ac:dyDescent="0.35">
      <c r="B35" s="55" t="s">
        <v>99</v>
      </c>
      <c r="C35" s="52"/>
      <c r="D35" s="56"/>
      <c r="E35" s="52"/>
      <c r="F35" s="52"/>
      <c r="G35" s="57"/>
      <c r="H35" s="57"/>
      <c r="I35" s="56"/>
      <c r="J35" s="20" t="str">
        <f t="shared" si="0"/>
        <v/>
      </c>
    </row>
    <row r="36" spans="2:10" x14ac:dyDescent="0.35">
      <c r="B36" s="55" t="s">
        <v>100</v>
      </c>
      <c r="C36" s="52"/>
      <c r="D36" s="56"/>
      <c r="E36" s="52"/>
      <c r="F36" s="52"/>
      <c r="G36" s="57"/>
      <c r="H36" s="57"/>
      <c r="I36" s="56"/>
      <c r="J36" s="20" t="str">
        <f t="shared" si="0"/>
        <v/>
      </c>
    </row>
    <row r="37" spans="2:10" x14ac:dyDescent="0.35">
      <c r="B37" s="55" t="s">
        <v>101</v>
      </c>
      <c r="C37" s="52"/>
      <c r="D37" s="56"/>
      <c r="E37" s="52"/>
      <c r="F37" s="52"/>
      <c r="G37" s="57"/>
      <c r="H37" s="57"/>
      <c r="I37" s="56"/>
      <c r="J37" s="20" t="str">
        <f t="shared" si="0"/>
        <v/>
      </c>
    </row>
    <row r="38" spans="2:10" x14ac:dyDescent="0.35">
      <c r="B38" s="55" t="s">
        <v>102</v>
      </c>
      <c r="C38" s="52"/>
      <c r="D38" s="56"/>
      <c r="E38" s="52"/>
      <c r="F38" s="52"/>
      <c r="G38" s="57"/>
      <c r="H38" s="57"/>
      <c r="I38" s="56"/>
      <c r="J38" s="20" t="str">
        <f t="shared" si="0"/>
        <v/>
      </c>
    </row>
    <row r="39" spans="2:10" x14ac:dyDescent="0.35">
      <c r="B39" s="55" t="s">
        <v>103</v>
      </c>
      <c r="C39" s="52"/>
      <c r="D39" s="56"/>
      <c r="E39" s="52"/>
      <c r="F39" s="52"/>
      <c r="G39" s="57"/>
      <c r="H39" s="57"/>
      <c r="I39" s="56"/>
      <c r="J39" s="20" t="str">
        <f t="shared" si="0"/>
        <v/>
      </c>
    </row>
    <row r="40" spans="2:10" x14ac:dyDescent="0.35">
      <c r="B40" s="55" t="s">
        <v>104</v>
      </c>
      <c r="C40" s="52"/>
      <c r="D40" s="56"/>
      <c r="E40" s="52"/>
      <c r="F40" s="52"/>
      <c r="G40" s="57"/>
      <c r="H40" s="57"/>
      <c r="I40" s="56"/>
      <c r="J40" s="20" t="str">
        <f t="shared" si="0"/>
        <v/>
      </c>
    </row>
    <row r="41" spans="2:10" x14ac:dyDescent="0.35">
      <c r="B41" s="55" t="s">
        <v>105</v>
      </c>
      <c r="C41" s="52"/>
      <c r="D41" s="56"/>
      <c r="E41" s="52"/>
      <c r="F41" s="52"/>
      <c r="G41" s="57"/>
      <c r="H41" s="57"/>
      <c r="I41" s="56"/>
      <c r="J41" s="20" t="str">
        <f t="shared" si="0"/>
        <v/>
      </c>
    </row>
    <row r="42" spans="2:10" x14ac:dyDescent="0.35">
      <c r="B42" s="55" t="s">
        <v>106</v>
      </c>
      <c r="C42" s="52"/>
      <c r="D42" s="56"/>
      <c r="E42" s="52"/>
      <c r="F42" s="52"/>
      <c r="G42" s="57"/>
      <c r="H42" s="57"/>
      <c r="I42" s="56"/>
      <c r="J42" s="20" t="str">
        <f t="shared" si="0"/>
        <v/>
      </c>
    </row>
    <row r="43" spans="2:10" x14ac:dyDescent="0.35">
      <c r="B43" s="55" t="s">
        <v>107</v>
      </c>
      <c r="C43" s="52"/>
      <c r="D43" s="56"/>
      <c r="E43" s="52"/>
      <c r="F43" s="52"/>
      <c r="G43" s="57"/>
      <c r="H43" s="57"/>
      <c r="I43" s="56"/>
      <c r="J43" s="20" t="str">
        <f t="shared" si="0"/>
        <v/>
      </c>
    </row>
    <row r="44" spans="2:10" x14ac:dyDescent="0.35">
      <c r="B44" s="55" t="s">
        <v>108</v>
      </c>
      <c r="C44" s="52"/>
      <c r="D44" s="56"/>
      <c r="E44" s="52"/>
      <c r="F44" s="52"/>
      <c r="G44" s="57"/>
      <c r="H44" s="57"/>
      <c r="I44" s="56"/>
      <c r="J44" s="20" t="str">
        <f t="shared" si="0"/>
        <v/>
      </c>
    </row>
    <row r="45" spans="2:10" x14ac:dyDescent="0.35">
      <c r="B45" s="55" t="s">
        <v>109</v>
      </c>
      <c r="C45" s="52"/>
      <c r="D45" s="56"/>
      <c r="E45" s="52"/>
      <c r="F45" s="52"/>
      <c r="G45" s="57"/>
      <c r="H45" s="57"/>
      <c r="I45" s="56"/>
      <c r="J45" s="20" t="str">
        <f t="shared" si="0"/>
        <v/>
      </c>
    </row>
    <row r="46" spans="2:10" x14ac:dyDescent="0.35">
      <c r="B46" s="55" t="s">
        <v>110</v>
      </c>
      <c r="C46" s="52"/>
      <c r="D46" s="56"/>
      <c r="E46" s="52"/>
      <c r="F46" s="52"/>
      <c r="G46" s="57"/>
      <c r="H46" s="57"/>
      <c r="I46" s="56"/>
      <c r="J46" s="20" t="str">
        <f t="shared" si="0"/>
        <v/>
      </c>
    </row>
    <row r="47" spans="2:10" x14ac:dyDescent="0.35">
      <c r="B47" s="55" t="s">
        <v>111</v>
      </c>
      <c r="C47" s="52"/>
      <c r="D47" s="56"/>
      <c r="E47" s="52"/>
      <c r="F47" s="52"/>
      <c r="G47" s="57"/>
      <c r="H47" s="57"/>
      <c r="I47" s="56"/>
      <c r="J47" s="20" t="str">
        <f t="shared" si="0"/>
        <v/>
      </c>
    </row>
    <row r="48" spans="2:10" x14ac:dyDescent="0.35">
      <c r="B48" s="55" t="s">
        <v>112</v>
      </c>
      <c r="C48" s="52"/>
      <c r="D48" s="56"/>
      <c r="E48" s="52"/>
      <c r="F48" s="52"/>
      <c r="G48" s="57"/>
      <c r="H48" s="57"/>
      <c r="I48" s="56"/>
      <c r="J48" s="20" t="str">
        <f t="shared" si="0"/>
        <v/>
      </c>
    </row>
    <row r="49" spans="2:10" x14ac:dyDescent="0.35">
      <c r="B49" s="55" t="s">
        <v>113</v>
      </c>
      <c r="C49" s="52"/>
      <c r="D49" s="56"/>
      <c r="E49" s="52"/>
      <c r="F49" s="52"/>
      <c r="G49" s="57"/>
      <c r="H49" s="57"/>
      <c r="I49" s="56"/>
      <c r="J49" s="20" t="str">
        <f t="shared" si="0"/>
        <v/>
      </c>
    </row>
    <row r="50" spans="2:10" x14ac:dyDescent="0.35">
      <c r="B50" s="55" t="s">
        <v>114</v>
      </c>
      <c r="C50" s="52"/>
      <c r="D50" s="56"/>
      <c r="E50" s="52"/>
      <c r="F50" s="52"/>
      <c r="G50" s="57"/>
      <c r="H50" s="57"/>
      <c r="I50" s="56"/>
      <c r="J50" s="20" t="str">
        <f t="shared" si="0"/>
        <v/>
      </c>
    </row>
    <row r="51" spans="2:10" x14ac:dyDescent="0.35">
      <c r="B51" s="55" t="s">
        <v>115</v>
      </c>
      <c r="C51" s="52"/>
      <c r="D51" s="56"/>
      <c r="E51" s="52"/>
      <c r="F51" s="52"/>
      <c r="G51" s="57"/>
      <c r="H51" s="57"/>
      <c r="I51" s="56"/>
      <c r="J51" s="20" t="str">
        <f t="shared" si="0"/>
        <v/>
      </c>
    </row>
    <row r="52" spans="2:10" x14ac:dyDescent="0.35">
      <c r="B52" s="55" t="s">
        <v>116</v>
      </c>
      <c r="C52" s="52"/>
      <c r="D52" s="56"/>
      <c r="E52" s="52"/>
      <c r="F52" s="52"/>
      <c r="G52" s="57"/>
      <c r="H52" s="57"/>
      <c r="I52" s="56"/>
      <c r="J52" s="20" t="str">
        <f t="shared" si="0"/>
        <v/>
      </c>
    </row>
    <row r="53" spans="2:10" x14ac:dyDescent="0.35">
      <c r="B53" s="55" t="s">
        <v>117</v>
      </c>
      <c r="C53" s="52"/>
      <c r="D53" s="56"/>
      <c r="E53" s="52"/>
      <c r="F53" s="52"/>
      <c r="G53" s="57"/>
      <c r="H53" s="57"/>
      <c r="I53" s="56"/>
      <c r="J53" s="20" t="str">
        <f t="shared" si="0"/>
        <v/>
      </c>
    </row>
    <row r="54" spans="2:10" x14ac:dyDescent="0.35">
      <c r="B54" s="55" t="s">
        <v>118</v>
      </c>
      <c r="C54" s="52"/>
      <c r="D54" s="56"/>
      <c r="E54" s="52"/>
      <c r="F54" s="52"/>
      <c r="G54" s="57"/>
      <c r="H54" s="57"/>
      <c r="I54" s="56"/>
      <c r="J54" s="20" t="str">
        <f t="shared" si="0"/>
        <v/>
      </c>
    </row>
    <row r="55" spans="2:10" x14ac:dyDescent="0.35">
      <c r="B55" s="55" t="s">
        <v>119</v>
      </c>
      <c r="C55" s="52"/>
      <c r="D55" s="56"/>
      <c r="E55" s="52"/>
      <c r="F55" s="52"/>
      <c r="G55" s="57"/>
      <c r="H55" s="57"/>
      <c r="I55" s="56"/>
      <c r="J55" s="20" t="str">
        <f t="shared" si="0"/>
        <v/>
      </c>
    </row>
    <row r="56" spans="2:10" x14ac:dyDescent="0.35">
      <c r="B56" s="55" t="s">
        <v>120</v>
      </c>
      <c r="C56" s="52"/>
      <c r="D56" s="56"/>
      <c r="E56" s="52"/>
      <c r="F56" s="52"/>
      <c r="G56" s="57"/>
      <c r="H56" s="57"/>
      <c r="I56" s="56"/>
      <c r="J56" s="20" t="str">
        <f t="shared" si="0"/>
        <v/>
      </c>
    </row>
    <row r="57" spans="2:10" x14ac:dyDescent="0.35">
      <c r="B57" s="55" t="s">
        <v>121</v>
      </c>
      <c r="C57" s="52"/>
      <c r="D57" s="56"/>
      <c r="E57" s="52"/>
      <c r="F57" s="52"/>
      <c r="G57" s="57"/>
      <c r="H57" s="57"/>
      <c r="I57" s="56"/>
      <c r="J57" s="20" t="str">
        <f t="shared" si="0"/>
        <v/>
      </c>
    </row>
    <row r="58" spans="2:10" x14ac:dyDescent="0.35">
      <c r="B58" s="55" t="s">
        <v>122</v>
      </c>
      <c r="C58" s="52"/>
      <c r="D58" s="56"/>
      <c r="E58" s="52"/>
      <c r="F58" s="52"/>
      <c r="G58" s="57"/>
      <c r="H58" s="57"/>
      <c r="I58" s="56"/>
      <c r="J58" s="20" t="str">
        <f t="shared" si="0"/>
        <v/>
      </c>
    </row>
    <row r="59" spans="2:10" x14ac:dyDescent="0.35">
      <c r="B59" s="55" t="s">
        <v>123</v>
      </c>
      <c r="C59" s="52"/>
      <c r="D59" s="56"/>
      <c r="E59" s="52"/>
      <c r="F59" s="52"/>
      <c r="G59" s="57"/>
      <c r="H59" s="57"/>
      <c r="I59" s="56"/>
      <c r="J59" s="20" t="str">
        <f t="shared" si="0"/>
        <v/>
      </c>
    </row>
    <row r="60" spans="2:10" x14ac:dyDescent="0.35">
      <c r="B60" s="55" t="s">
        <v>124</v>
      </c>
      <c r="C60" s="52"/>
      <c r="D60" s="56"/>
      <c r="E60" s="52"/>
      <c r="F60" s="52"/>
      <c r="G60" s="57"/>
      <c r="H60" s="57"/>
      <c r="I60" s="56"/>
      <c r="J60" s="20" t="str">
        <f t="shared" si="0"/>
        <v/>
      </c>
    </row>
    <row r="61" spans="2:10" x14ac:dyDescent="0.35">
      <c r="B61" s="55" t="s">
        <v>125</v>
      </c>
      <c r="C61" s="52"/>
      <c r="D61" s="56"/>
      <c r="E61" s="52"/>
      <c r="F61" s="52"/>
      <c r="G61" s="57"/>
      <c r="H61" s="57"/>
      <c r="I61" s="56"/>
      <c r="J61" s="20" t="str">
        <f t="shared" si="0"/>
        <v/>
      </c>
    </row>
    <row r="62" spans="2:10" x14ac:dyDescent="0.35">
      <c r="B62" s="55" t="s">
        <v>126</v>
      </c>
      <c r="C62" s="52"/>
      <c r="D62" s="56"/>
      <c r="E62" s="52"/>
      <c r="F62" s="52"/>
      <c r="G62" s="57"/>
      <c r="H62" s="57"/>
      <c r="I62" s="56"/>
      <c r="J62" s="20" t="str">
        <f t="shared" si="0"/>
        <v/>
      </c>
    </row>
    <row r="63" spans="2:10" x14ac:dyDescent="0.35">
      <c r="B63" s="55" t="s">
        <v>127</v>
      </c>
      <c r="C63" s="52"/>
      <c r="D63" s="56"/>
      <c r="E63" s="52"/>
      <c r="F63" s="52"/>
      <c r="G63" s="57"/>
      <c r="H63" s="57"/>
      <c r="I63" s="56"/>
      <c r="J63" s="20" t="str">
        <f t="shared" si="0"/>
        <v/>
      </c>
    </row>
    <row r="64" spans="2:10" x14ac:dyDescent="0.35">
      <c r="B64" s="55" t="s">
        <v>128</v>
      </c>
      <c r="C64" s="52"/>
      <c r="D64" s="56"/>
      <c r="E64" s="52"/>
      <c r="F64" s="52"/>
      <c r="G64" s="57"/>
      <c r="H64" s="57"/>
      <c r="I64" s="56"/>
      <c r="J64" s="20" t="str">
        <f t="shared" si="0"/>
        <v/>
      </c>
    </row>
    <row r="65" spans="2:10" x14ac:dyDescent="0.35">
      <c r="B65" s="55" t="s">
        <v>129</v>
      </c>
      <c r="C65" s="52"/>
      <c r="D65" s="56"/>
      <c r="E65" s="52"/>
      <c r="F65" s="52"/>
      <c r="G65" s="57"/>
      <c r="H65" s="57"/>
      <c r="I65" s="56"/>
      <c r="J65" s="20" t="str">
        <f t="shared" si="0"/>
        <v/>
      </c>
    </row>
    <row r="66" spans="2:10" x14ac:dyDescent="0.35">
      <c r="B66" s="55" t="s">
        <v>130</v>
      </c>
      <c r="C66" s="52"/>
      <c r="D66" s="56"/>
      <c r="E66" s="52"/>
      <c r="F66" s="52"/>
      <c r="G66" s="57"/>
      <c r="H66" s="57"/>
      <c r="I66" s="56"/>
      <c r="J66" s="20" t="str">
        <f t="shared" si="0"/>
        <v/>
      </c>
    </row>
    <row r="67" spans="2:10" x14ac:dyDescent="0.35">
      <c r="B67" s="55" t="s">
        <v>131</v>
      </c>
      <c r="C67" s="52"/>
      <c r="D67" s="56"/>
      <c r="E67" s="52"/>
      <c r="F67" s="52"/>
      <c r="G67" s="57"/>
      <c r="H67" s="57"/>
      <c r="I67" s="56"/>
      <c r="J67" s="20" t="str">
        <f t="shared" si="0"/>
        <v/>
      </c>
    </row>
    <row r="68" spans="2:10" x14ac:dyDescent="0.35">
      <c r="B68" s="55" t="s">
        <v>132</v>
      </c>
      <c r="C68" s="52"/>
      <c r="D68" s="56"/>
      <c r="E68" s="52"/>
      <c r="F68" s="52"/>
      <c r="G68" s="57"/>
      <c r="H68" s="57"/>
      <c r="I68" s="56"/>
      <c r="J68" s="20" t="str">
        <f t="shared" ref="J68:J131" si="1">IF(F68="","",((IF(F68="NO ALTO RIESGO",(IF(AND(G68&lt;=140,H68&lt;=90),"CONTROLADO","NO CONTROLADO")),(IF(AND(G68&lt;=130,H68&lt;=90),"CONTROLADO","NO CONTROLADO"))))))</f>
        <v/>
      </c>
    </row>
    <row r="69" spans="2:10" x14ac:dyDescent="0.35">
      <c r="B69" s="55" t="s">
        <v>133</v>
      </c>
      <c r="C69" s="52"/>
      <c r="D69" s="56"/>
      <c r="E69" s="52"/>
      <c r="F69" s="52"/>
      <c r="G69" s="57"/>
      <c r="H69" s="57"/>
      <c r="I69" s="56"/>
      <c r="J69" s="20" t="str">
        <f t="shared" si="1"/>
        <v/>
      </c>
    </row>
    <row r="70" spans="2:10" x14ac:dyDescent="0.35">
      <c r="B70" s="55" t="s">
        <v>134</v>
      </c>
      <c r="C70" s="52"/>
      <c r="D70" s="56"/>
      <c r="E70" s="52"/>
      <c r="F70" s="52"/>
      <c r="G70" s="57"/>
      <c r="H70" s="57"/>
      <c r="I70" s="56"/>
      <c r="J70" s="20" t="str">
        <f t="shared" si="1"/>
        <v/>
      </c>
    </row>
    <row r="71" spans="2:10" x14ac:dyDescent="0.35">
      <c r="B71" s="55" t="s">
        <v>135</v>
      </c>
      <c r="C71" s="52"/>
      <c r="D71" s="56"/>
      <c r="E71" s="52"/>
      <c r="F71" s="52"/>
      <c r="G71" s="57"/>
      <c r="H71" s="57"/>
      <c r="I71" s="56"/>
      <c r="J71" s="20" t="str">
        <f t="shared" si="1"/>
        <v/>
      </c>
    </row>
    <row r="72" spans="2:10" x14ac:dyDescent="0.35">
      <c r="B72" s="55" t="s">
        <v>136</v>
      </c>
      <c r="C72" s="52"/>
      <c r="D72" s="56"/>
      <c r="E72" s="52"/>
      <c r="F72" s="52"/>
      <c r="G72" s="57"/>
      <c r="H72" s="57"/>
      <c r="I72" s="56"/>
      <c r="J72" s="20" t="str">
        <f t="shared" si="1"/>
        <v/>
      </c>
    </row>
    <row r="73" spans="2:10" x14ac:dyDescent="0.35">
      <c r="B73" s="55" t="s">
        <v>137</v>
      </c>
      <c r="C73" s="52"/>
      <c r="D73" s="56"/>
      <c r="E73" s="52"/>
      <c r="F73" s="52"/>
      <c r="G73" s="57"/>
      <c r="H73" s="57"/>
      <c r="I73" s="56"/>
      <c r="J73" s="20" t="str">
        <f t="shared" si="1"/>
        <v/>
      </c>
    </row>
    <row r="74" spans="2:10" x14ac:dyDescent="0.35">
      <c r="B74" s="55" t="s">
        <v>138</v>
      </c>
      <c r="C74" s="52"/>
      <c r="D74" s="56"/>
      <c r="E74" s="52"/>
      <c r="F74" s="52"/>
      <c r="G74" s="57"/>
      <c r="H74" s="57"/>
      <c r="I74" s="56"/>
      <c r="J74" s="20" t="str">
        <f t="shared" si="1"/>
        <v/>
      </c>
    </row>
    <row r="75" spans="2:10" x14ac:dyDescent="0.35">
      <c r="B75" s="55" t="s">
        <v>139</v>
      </c>
      <c r="C75" s="52"/>
      <c r="D75" s="56"/>
      <c r="E75" s="52"/>
      <c r="F75" s="52"/>
      <c r="G75" s="57"/>
      <c r="H75" s="57"/>
      <c r="I75" s="56"/>
      <c r="J75" s="20" t="str">
        <f t="shared" si="1"/>
        <v/>
      </c>
    </row>
    <row r="76" spans="2:10" x14ac:dyDescent="0.35">
      <c r="B76" s="55" t="s">
        <v>140</v>
      </c>
      <c r="C76" s="52"/>
      <c r="D76" s="56"/>
      <c r="E76" s="52"/>
      <c r="F76" s="52"/>
      <c r="G76" s="57"/>
      <c r="H76" s="57"/>
      <c r="I76" s="56"/>
      <c r="J76" s="20" t="str">
        <f t="shared" si="1"/>
        <v/>
      </c>
    </row>
    <row r="77" spans="2:10" x14ac:dyDescent="0.35">
      <c r="B77" s="55" t="s">
        <v>141</v>
      </c>
      <c r="C77" s="52"/>
      <c r="D77" s="56"/>
      <c r="E77" s="52"/>
      <c r="F77" s="52"/>
      <c r="G77" s="57"/>
      <c r="H77" s="57"/>
      <c r="I77" s="56"/>
      <c r="J77" s="20" t="str">
        <f t="shared" si="1"/>
        <v/>
      </c>
    </row>
    <row r="78" spans="2:10" x14ac:dyDescent="0.35">
      <c r="B78" s="55" t="s">
        <v>142</v>
      </c>
      <c r="C78" s="52"/>
      <c r="D78" s="56"/>
      <c r="E78" s="52"/>
      <c r="F78" s="52"/>
      <c r="G78" s="57"/>
      <c r="H78" s="57"/>
      <c r="I78" s="56"/>
      <c r="J78" s="20" t="str">
        <f t="shared" si="1"/>
        <v/>
      </c>
    </row>
    <row r="79" spans="2:10" x14ac:dyDescent="0.35">
      <c r="B79" s="55" t="s">
        <v>143</v>
      </c>
      <c r="C79" s="52"/>
      <c r="D79" s="56"/>
      <c r="E79" s="52"/>
      <c r="F79" s="52"/>
      <c r="G79" s="57"/>
      <c r="H79" s="57"/>
      <c r="I79" s="56"/>
      <c r="J79" s="20" t="str">
        <f t="shared" si="1"/>
        <v/>
      </c>
    </row>
    <row r="80" spans="2:10" x14ac:dyDescent="0.35">
      <c r="B80" s="55" t="s">
        <v>144</v>
      </c>
      <c r="C80" s="52"/>
      <c r="D80" s="56"/>
      <c r="E80" s="52"/>
      <c r="F80" s="52"/>
      <c r="G80" s="57"/>
      <c r="H80" s="57"/>
      <c r="I80" s="56"/>
      <c r="J80" s="20" t="str">
        <f t="shared" si="1"/>
        <v/>
      </c>
    </row>
    <row r="81" spans="2:10" x14ac:dyDescent="0.35">
      <c r="B81" s="55" t="s">
        <v>145</v>
      </c>
      <c r="C81" s="52"/>
      <c r="D81" s="56"/>
      <c r="E81" s="52"/>
      <c r="F81" s="52"/>
      <c r="G81" s="57"/>
      <c r="H81" s="57"/>
      <c r="I81" s="56"/>
      <c r="J81" s="20" t="str">
        <f t="shared" si="1"/>
        <v/>
      </c>
    </row>
    <row r="82" spans="2:10" x14ac:dyDescent="0.35">
      <c r="B82" s="55" t="s">
        <v>146</v>
      </c>
      <c r="C82" s="52"/>
      <c r="D82" s="56"/>
      <c r="E82" s="52"/>
      <c r="F82" s="52"/>
      <c r="G82" s="57"/>
      <c r="H82" s="57"/>
      <c r="I82" s="56"/>
      <c r="J82" s="20" t="str">
        <f t="shared" si="1"/>
        <v/>
      </c>
    </row>
    <row r="83" spans="2:10" x14ac:dyDescent="0.35">
      <c r="B83" s="55" t="s">
        <v>147</v>
      </c>
      <c r="C83" s="52"/>
      <c r="D83" s="56"/>
      <c r="E83" s="52"/>
      <c r="F83" s="52"/>
      <c r="G83" s="57"/>
      <c r="H83" s="57"/>
      <c r="I83" s="56"/>
      <c r="J83" s="20" t="str">
        <f t="shared" si="1"/>
        <v/>
      </c>
    </row>
    <row r="84" spans="2:10" x14ac:dyDescent="0.35">
      <c r="B84" s="55" t="s">
        <v>148</v>
      </c>
      <c r="C84" s="52"/>
      <c r="D84" s="56"/>
      <c r="E84" s="52"/>
      <c r="F84" s="52"/>
      <c r="G84" s="57"/>
      <c r="H84" s="57"/>
      <c r="I84" s="56"/>
      <c r="J84" s="20" t="str">
        <f t="shared" si="1"/>
        <v/>
      </c>
    </row>
    <row r="85" spans="2:10" x14ac:dyDescent="0.35">
      <c r="B85" s="55" t="s">
        <v>149</v>
      </c>
      <c r="C85" s="52"/>
      <c r="D85" s="56"/>
      <c r="E85" s="52"/>
      <c r="F85" s="52"/>
      <c r="G85" s="57"/>
      <c r="H85" s="57"/>
      <c r="I85" s="56"/>
      <c r="J85" s="20" t="str">
        <f t="shared" si="1"/>
        <v/>
      </c>
    </row>
    <row r="86" spans="2:10" x14ac:dyDescent="0.35">
      <c r="B86" s="55" t="s">
        <v>150</v>
      </c>
      <c r="C86" s="52"/>
      <c r="D86" s="56"/>
      <c r="E86" s="52"/>
      <c r="F86" s="52"/>
      <c r="G86" s="57"/>
      <c r="H86" s="57"/>
      <c r="I86" s="56"/>
      <c r="J86" s="20" t="str">
        <f t="shared" si="1"/>
        <v/>
      </c>
    </row>
    <row r="87" spans="2:10" x14ac:dyDescent="0.35">
      <c r="B87" s="55" t="s">
        <v>151</v>
      </c>
      <c r="C87" s="52"/>
      <c r="D87" s="56"/>
      <c r="E87" s="52"/>
      <c r="F87" s="52"/>
      <c r="G87" s="57"/>
      <c r="H87" s="57"/>
      <c r="I87" s="56"/>
      <c r="J87" s="20" t="str">
        <f t="shared" si="1"/>
        <v/>
      </c>
    </row>
    <row r="88" spans="2:10" x14ac:dyDescent="0.35">
      <c r="B88" s="55" t="s">
        <v>152</v>
      </c>
      <c r="C88" s="52"/>
      <c r="D88" s="56"/>
      <c r="E88" s="52"/>
      <c r="F88" s="52"/>
      <c r="G88" s="57"/>
      <c r="H88" s="57"/>
      <c r="I88" s="56"/>
      <c r="J88" s="20" t="str">
        <f t="shared" si="1"/>
        <v/>
      </c>
    </row>
    <row r="89" spans="2:10" x14ac:dyDescent="0.35">
      <c r="B89" s="55" t="s">
        <v>153</v>
      </c>
      <c r="C89" s="52"/>
      <c r="D89" s="56"/>
      <c r="E89" s="52"/>
      <c r="F89" s="52"/>
      <c r="G89" s="57"/>
      <c r="H89" s="57"/>
      <c r="I89" s="56"/>
      <c r="J89" s="20" t="str">
        <f t="shared" si="1"/>
        <v/>
      </c>
    </row>
    <row r="90" spans="2:10" x14ac:dyDescent="0.35">
      <c r="B90" s="55" t="s">
        <v>154</v>
      </c>
      <c r="C90" s="52"/>
      <c r="D90" s="56"/>
      <c r="E90" s="52"/>
      <c r="F90" s="52"/>
      <c r="G90" s="57"/>
      <c r="H90" s="57"/>
      <c r="I90" s="56"/>
      <c r="J90" s="20" t="str">
        <f t="shared" si="1"/>
        <v/>
      </c>
    </row>
    <row r="91" spans="2:10" x14ac:dyDescent="0.35">
      <c r="B91" s="55" t="s">
        <v>155</v>
      </c>
      <c r="C91" s="52"/>
      <c r="D91" s="56"/>
      <c r="E91" s="52"/>
      <c r="F91" s="52"/>
      <c r="G91" s="57"/>
      <c r="H91" s="57"/>
      <c r="I91" s="56"/>
      <c r="J91" s="20" t="str">
        <f t="shared" si="1"/>
        <v/>
      </c>
    </row>
    <row r="92" spans="2:10" x14ac:dyDescent="0.35">
      <c r="B92" s="55" t="s">
        <v>156</v>
      </c>
      <c r="C92" s="52"/>
      <c r="D92" s="56"/>
      <c r="E92" s="52"/>
      <c r="F92" s="52"/>
      <c r="G92" s="57"/>
      <c r="H92" s="57"/>
      <c r="I92" s="56"/>
      <c r="J92" s="20" t="str">
        <f t="shared" si="1"/>
        <v/>
      </c>
    </row>
    <row r="93" spans="2:10" x14ac:dyDescent="0.35">
      <c r="B93" s="55" t="s">
        <v>157</v>
      </c>
      <c r="C93" s="52"/>
      <c r="D93" s="56"/>
      <c r="E93" s="52"/>
      <c r="F93" s="52"/>
      <c r="G93" s="57"/>
      <c r="H93" s="57"/>
      <c r="I93" s="56"/>
      <c r="J93" s="20" t="str">
        <f t="shared" si="1"/>
        <v/>
      </c>
    </row>
    <row r="94" spans="2:10" x14ac:dyDescent="0.35">
      <c r="B94" s="55" t="s">
        <v>158</v>
      </c>
      <c r="C94" s="52"/>
      <c r="D94" s="56"/>
      <c r="E94" s="52"/>
      <c r="F94" s="52"/>
      <c r="G94" s="57"/>
      <c r="H94" s="57"/>
      <c r="I94" s="56"/>
      <c r="J94" s="20" t="str">
        <f t="shared" si="1"/>
        <v/>
      </c>
    </row>
    <row r="95" spans="2:10" x14ac:dyDescent="0.35">
      <c r="B95" s="55" t="s">
        <v>159</v>
      </c>
      <c r="C95" s="52"/>
      <c r="D95" s="56"/>
      <c r="E95" s="52"/>
      <c r="F95" s="52"/>
      <c r="G95" s="57"/>
      <c r="H95" s="57"/>
      <c r="I95" s="56"/>
      <c r="J95" s="20" t="str">
        <f t="shared" si="1"/>
        <v/>
      </c>
    </row>
    <row r="96" spans="2:10" x14ac:dyDescent="0.35">
      <c r="B96" s="55" t="s">
        <v>160</v>
      </c>
      <c r="C96" s="52"/>
      <c r="D96" s="56"/>
      <c r="E96" s="52"/>
      <c r="F96" s="52"/>
      <c r="G96" s="57"/>
      <c r="H96" s="57"/>
      <c r="I96" s="56"/>
      <c r="J96" s="20" t="str">
        <f t="shared" si="1"/>
        <v/>
      </c>
    </row>
    <row r="97" spans="2:10" x14ac:dyDescent="0.35">
      <c r="B97" s="55" t="s">
        <v>161</v>
      </c>
      <c r="C97" s="52"/>
      <c r="D97" s="56"/>
      <c r="E97" s="52"/>
      <c r="F97" s="52"/>
      <c r="G97" s="57"/>
      <c r="H97" s="57"/>
      <c r="I97" s="56"/>
      <c r="J97" s="20" t="str">
        <f t="shared" si="1"/>
        <v/>
      </c>
    </row>
    <row r="98" spans="2:10" x14ac:dyDescent="0.35">
      <c r="B98" s="55" t="s">
        <v>162</v>
      </c>
      <c r="C98" s="52"/>
      <c r="D98" s="56"/>
      <c r="E98" s="52"/>
      <c r="F98" s="52"/>
      <c r="G98" s="57"/>
      <c r="H98" s="57"/>
      <c r="I98" s="56"/>
      <c r="J98" s="20" t="str">
        <f t="shared" si="1"/>
        <v/>
      </c>
    </row>
    <row r="99" spans="2:10" x14ac:dyDescent="0.35">
      <c r="B99" s="55" t="s">
        <v>163</v>
      </c>
      <c r="C99" s="52"/>
      <c r="D99" s="56"/>
      <c r="E99" s="52"/>
      <c r="F99" s="52"/>
      <c r="G99" s="57"/>
      <c r="H99" s="57"/>
      <c r="I99" s="56"/>
      <c r="J99" s="20" t="str">
        <f t="shared" si="1"/>
        <v/>
      </c>
    </row>
    <row r="100" spans="2:10" x14ac:dyDescent="0.35">
      <c r="B100" s="55" t="s">
        <v>164</v>
      </c>
      <c r="C100" s="52"/>
      <c r="D100" s="56"/>
      <c r="E100" s="52"/>
      <c r="F100" s="52"/>
      <c r="G100" s="57"/>
      <c r="H100" s="57"/>
      <c r="I100" s="56"/>
      <c r="J100" s="20" t="str">
        <f t="shared" si="1"/>
        <v/>
      </c>
    </row>
    <row r="101" spans="2:10" x14ac:dyDescent="0.35">
      <c r="B101" s="55" t="s">
        <v>165</v>
      </c>
      <c r="C101" s="52"/>
      <c r="D101" s="56"/>
      <c r="E101" s="52"/>
      <c r="F101" s="52"/>
      <c r="G101" s="57"/>
      <c r="H101" s="57"/>
      <c r="I101" s="56"/>
      <c r="J101" s="20" t="str">
        <f t="shared" si="1"/>
        <v/>
      </c>
    </row>
    <row r="102" spans="2:10" x14ac:dyDescent="0.35">
      <c r="B102" s="55" t="s">
        <v>166</v>
      </c>
      <c r="C102" s="52"/>
      <c r="D102" s="56"/>
      <c r="E102" s="52"/>
      <c r="F102" s="52"/>
      <c r="G102" s="57"/>
      <c r="H102" s="57"/>
      <c r="I102" s="56"/>
      <c r="J102" s="20" t="str">
        <f t="shared" si="1"/>
        <v/>
      </c>
    </row>
    <row r="103" spans="2:10" x14ac:dyDescent="0.35">
      <c r="B103" s="55" t="s">
        <v>167</v>
      </c>
      <c r="C103" s="52"/>
      <c r="D103" s="56"/>
      <c r="E103" s="52"/>
      <c r="F103" s="52"/>
      <c r="G103" s="57"/>
      <c r="H103" s="57"/>
      <c r="I103" s="56"/>
      <c r="J103" s="20" t="str">
        <f t="shared" si="1"/>
        <v/>
      </c>
    </row>
    <row r="104" spans="2:10" x14ac:dyDescent="0.35">
      <c r="B104" s="55" t="s">
        <v>168</v>
      </c>
      <c r="C104" s="52"/>
      <c r="D104" s="56"/>
      <c r="E104" s="52"/>
      <c r="F104" s="52"/>
      <c r="G104" s="57"/>
      <c r="H104" s="57"/>
      <c r="I104" s="56"/>
      <c r="J104" s="20" t="str">
        <f t="shared" si="1"/>
        <v/>
      </c>
    </row>
    <row r="105" spans="2:10" x14ac:dyDescent="0.35">
      <c r="B105" s="55" t="s">
        <v>169</v>
      </c>
      <c r="C105" s="52"/>
      <c r="D105" s="56"/>
      <c r="E105" s="52"/>
      <c r="F105" s="52"/>
      <c r="G105" s="57"/>
      <c r="H105" s="57"/>
      <c r="I105" s="56"/>
      <c r="J105" s="20" t="str">
        <f t="shared" si="1"/>
        <v/>
      </c>
    </row>
    <row r="106" spans="2:10" x14ac:dyDescent="0.35">
      <c r="B106" s="55" t="s">
        <v>170</v>
      </c>
      <c r="C106" s="52"/>
      <c r="D106" s="56"/>
      <c r="E106" s="52"/>
      <c r="F106" s="52"/>
      <c r="G106" s="57"/>
      <c r="H106" s="57"/>
      <c r="I106" s="56"/>
      <c r="J106" s="20" t="str">
        <f t="shared" si="1"/>
        <v/>
      </c>
    </row>
    <row r="107" spans="2:10" x14ac:dyDescent="0.35">
      <c r="B107" s="55" t="s">
        <v>171</v>
      </c>
      <c r="C107" s="52"/>
      <c r="D107" s="56"/>
      <c r="E107" s="52"/>
      <c r="F107" s="52"/>
      <c r="G107" s="57"/>
      <c r="H107" s="57"/>
      <c r="I107" s="56"/>
      <c r="J107" s="20" t="str">
        <f t="shared" si="1"/>
        <v/>
      </c>
    </row>
    <row r="108" spans="2:10" x14ac:dyDescent="0.35">
      <c r="B108" s="55" t="s">
        <v>172</v>
      </c>
      <c r="C108" s="52"/>
      <c r="D108" s="56"/>
      <c r="E108" s="52"/>
      <c r="F108" s="52"/>
      <c r="G108" s="57"/>
      <c r="H108" s="57"/>
      <c r="I108" s="56"/>
      <c r="J108" s="20" t="str">
        <f t="shared" si="1"/>
        <v/>
      </c>
    </row>
    <row r="109" spans="2:10" x14ac:dyDescent="0.35">
      <c r="B109" s="55" t="s">
        <v>173</v>
      </c>
      <c r="C109" s="52"/>
      <c r="D109" s="56"/>
      <c r="E109" s="52"/>
      <c r="F109" s="52"/>
      <c r="G109" s="57"/>
      <c r="H109" s="57"/>
      <c r="I109" s="56"/>
      <c r="J109" s="20" t="str">
        <f t="shared" si="1"/>
        <v/>
      </c>
    </row>
    <row r="110" spans="2:10" x14ac:dyDescent="0.35">
      <c r="B110" s="55" t="s">
        <v>174</v>
      </c>
      <c r="C110" s="52"/>
      <c r="D110" s="56"/>
      <c r="E110" s="52"/>
      <c r="F110" s="52"/>
      <c r="G110" s="57"/>
      <c r="H110" s="57"/>
      <c r="I110" s="56"/>
      <c r="J110" s="20" t="str">
        <f t="shared" si="1"/>
        <v/>
      </c>
    </row>
    <row r="111" spans="2:10" x14ac:dyDescent="0.35">
      <c r="B111" s="55" t="s">
        <v>175</v>
      </c>
      <c r="C111" s="52"/>
      <c r="D111" s="56"/>
      <c r="E111" s="52"/>
      <c r="F111" s="52"/>
      <c r="G111" s="57"/>
      <c r="H111" s="57"/>
      <c r="I111" s="56"/>
      <c r="J111" s="20" t="str">
        <f t="shared" si="1"/>
        <v/>
      </c>
    </row>
    <row r="112" spans="2:10" x14ac:dyDescent="0.35">
      <c r="B112" s="55" t="s">
        <v>176</v>
      </c>
      <c r="C112" s="52"/>
      <c r="D112" s="56"/>
      <c r="E112" s="52"/>
      <c r="F112" s="52"/>
      <c r="G112" s="57"/>
      <c r="H112" s="57"/>
      <c r="I112" s="56"/>
      <c r="J112" s="20" t="str">
        <f t="shared" si="1"/>
        <v/>
      </c>
    </row>
    <row r="113" spans="2:10" x14ac:dyDescent="0.35">
      <c r="B113" s="55" t="s">
        <v>177</v>
      </c>
      <c r="C113" s="52"/>
      <c r="D113" s="56"/>
      <c r="E113" s="52"/>
      <c r="F113" s="52"/>
      <c r="G113" s="57"/>
      <c r="H113" s="57"/>
      <c r="I113" s="56"/>
      <c r="J113" s="20" t="str">
        <f t="shared" si="1"/>
        <v/>
      </c>
    </row>
    <row r="114" spans="2:10" x14ac:dyDescent="0.35">
      <c r="B114" s="55" t="s">
        <v>178</v>
      </c>
      <c r="C114" s="52"/>
      <c r="D114" s="56"/>
      <c r="E114" s="52"/>
      <c r="F114" s="52"/>
      <c r="G114" s="57"/>
      <c r="H114" s="57"/>
      <c r="I114" s="56"/>
      <c r="J114" s="20" t="str">
        <f t="shared" si="1"/>
        <v/>
      </c>
    </row>
    <row r="115" spans="2:10" x14ac:dyDescent="0.35">
      <c r="B115" s="55" t="s">
        <v>179</v>
      </c>
      <c r="C115" s="52"/>
      <c r="D115" s="56"/>
      <c r="E115" s="52"/>
      <c r="F115" s="52"/>
      <c r="G115" s="57"/>
      <c r="H115" s="57"/>
      <c r="I115" s="56"/>
      <c r="J115" s="20" t="str">
        <f t="shared" si="1"/>
        <v/>
      </c>
    </row>
    <row r="116" spans="2:10" x14ac:dyDescent="0.35">
      <c r="B116" s="55" t="s">
        <v>180</v>
      </c>
      <c r="C116" s="52"/>
      <c r="D116" s="56"/>
      <c r="E116" s="52"/>
      <c r="F116" s="52"/>
      <c r="G116" s="57"/>
      <c r="H116" s="57"/>
      <c r="I116" s="56"/>
      <c r="J116" s="20" t="str">
        <f t="shared" si="1"/>
        <v/>
      </c>
    </row>
    <row r="117" spans="2:10" x14ac:dyDescent="0.35">
      <c r="B117" s="55" t="s">
        <v>181</v>
      </c>
      <c r="C117" s="52"/>
      <c r="D117" s="56"/>
      <c r="E117" s="52"/>
      <c r="F117" s="52"/>
      <c r="G117" s="57"/>
      <c r="H117" s="57"/>
      <c r="I117" s="56"/>
      <c r="J117" s="20" t="str">
        <f t="shared" si="1"/>
        <v/>
      </c>
    </row>
    <row r="118" spans="2:10" x14ac:dyDescent="0.35">
      <c r="B118" s="55" t="s">
        <v>182</v>
      </c>
      <c r="C118" s="52"/>
      <c r="D118" s="56"/>
      <c r="E118" s="52"/>
      <c r="F118" s="52"/>
      <c r="G118" s="57"/>
      <c r="H118" s="57"/>
      <c r="I118" s="56"/>
      <c r="J118" s="20" t="str">
        <f t="shared" si="1"/>
        <v/>
      </c>
    </row>
    <row r="119" spans="2:10" x14ac:dyDescent="0.35">
      <c r="B119" s="55" t="s">
        <v>183</v>
      </c>
      <c r="C119" s="52"/>
      <c r="D119" s="56"/>
      <c r="E119" s="52"/>
      <c r="F119" s="52"/>
      <c r="G119" s="57"/>
      <c r="H119" s="57"/>
      <c r="I119" s="56"/>
      <c r="J119" s="20" t="str">
        <f t="shared" si="1"/>
        <v/>
      </c>
    </row>
    <row r="120" spans="2:10" x14ac:dyDescent="0.35">
      <c r="B120" s="55" t="s">
        <v>184</v>
      </c>
      <c r="C120" s="52"/>
      <c r="D120" s="56"/>
      <c r="E120" s="52"/>
      <c r="F120" s="52"/>
      <c r="G120" s="57"/>
      <c r="H120" s="57"/>
      <c r="I120" s="56"/>
      <c r="J120" s="20" t="str">
        <f t="shared" si="1"/>
        <v/>
      </c>
    </row>
    <row r="121" spans="2:10" x14ac:dyDescent="0.35">
      <c r="B121" s="55" t="s">
        <v>185</v>
      </c>
      <c r="C121" s="52"/>
      <c r="D121" s="56"/>
      <c r="E121" s="52"/>
      <c r="F121" s="52"/>
      <c r="G121" s="57"/>
      <c r="H121" s="57"/>
      <c r="I121" s="56"/>
      <c r="J121" s="20" t="str">
        <f t="shared" si="1"/>
        <v/>
      </c>
    </row>
    <row r="122" spans="2:10" x14ac:dyDescent="0.35">
      <c r="B122" s="55" t="s">
        <v>186</v>
      </c>
      <c r="C122" s="52"/>
      <c r="D122" s="56"/>
      <c r="E122" s="52"/>
      <c r="F122" s="52"/>
      <c r="G122" s="57"/>
      <c r="H122" s="57"/>
      <c r="I122" s="56"/>
      <c r="J122" s="20" t="str">
        <f t="shared" si="1"/>
        <v/>
      </c>
    </row>
    <row r="123" spans="2:10" x14ac:dyDescent="0.35">
      <c r="B123" s="55" t="s">
        <v>194</v>
      </c>
      <c r="C123" s="52"/>
      <c r="D123" s="56"/>
      <c r="E123" s="52"/>
      <c r="F123" s="52"/>
      <c r="G123" s="57"/>
      <c r="H123" s="57"/>
      <c r="I123" s="56"/>
      <c r="J123" s="20" t="str">
        <f t="shared" si="1"/>
        <v/>
      </c>
    </row>
    <row r="124" spans="2:10" x14ac:dyDescent="0.35">
      <c r="B124" s="55" t="s">
        <v>195</v>
      </c>
      <c r="C124" s="52"/>
      <c r="D124" s="56"/>
      <c r="E124" s="52"/>
      <c r="F124" s="52"/>
      <c r="G124" s="57"/>
      <c r="H124" s="57"/>
      <c r="I124" s="56"/>
      <c r="J124" s="20" t="str">
        <f t="shared" si="1"/>
        <v/>
      </c>
    </row>
    <row r="125" spans="2:10" x14ac:dyDescent="0.35">
      <c r="B125" s="55" t="s">
        <v>196</v>
      </c>
      <c r="C125" s="52"/>
      <c r="D125" s="56"/>
      <c r="E125" s="52"/>
      <c r="F125" s="52"/>
      <c r="G125" s="57"/>
      <c r="H125" s="57"/>
      <c r="I125" s="56"/>
      <c r="J125" s="20" t="str">
        <f t="shared" si="1"/>
        <v/>
      </c>
    </row>
    <row r="126" spans="2:10" x14ac:dyDescent="0.35">
      <c r="B126" s="55" t="s">
        <v>197</v>
      </c>
      <c r="C126" s="52"/>
      <c r="D126" s="56"/>
      <c r="E126" s="52"/>
      <c r="F126" s="52"/>
      <c r="G126" s="57"/>
      <c r="H126" s="57"/>
      <c r="I126" s="56"/>
      <c r="J126" s="20" t="str">
        <f t="shared" si="1"/>
        <v/>
      </c>
    </row>
    <row r="127" spans="2:10" x14ac:dyDescent="0.35">
      <c r="B127" s="55" t="s">
        <v>198</v>
      </c>
      <c r="C127" s="52"/>
      <c r="D127" s="56"/>
      <c r="E127" s="52"/>
      <c r="F127" s="52"/>
      <c r="G127" s="57"/>
      <c r="H127" s="57"/>
      <c r="I127" s="56"/>
      <c r="J127" s="20" t="str">
        <f t="shared" si="1"/>
        <v/>
      </c>
    </row>
    <row r="128" spans="2:10" x14ac:dyDescent="0.35">
      <c r="B128" s="55" t="s">
        <v>199</v>
      </c>
      <c r="C128" s="52"/>
      <c r="D128" s="56"/>
      <c r="E128" s="52"/>
      <c r="F128" s="52"/>
      <c r="G128" s="57"/>
      <c r="H128" s="57"/>
      <c r="I128" s="56"/>
      <c r="J128" s="20" t="str">
        <f t="shared" si="1"/>
        <v/>
      </c>
    </row>
    <row r="129" spans="2:10" x14ac:dyDescent="0.35">
      <c r="B129" s="55" t="s">
        <v>200</v>
      </c>
      <c r="C129" s="52"/>
      <c r="D129" s="56"/>
      <c r="E129" s="52"/>
      <c r="F129" s="52"/>
      <c r="G129" s="57"/>
      <c r="H129" s="57"/>
      <c r="I129" s="56"/>
      <c r="J129" s="20" t="str">
        <f t="shared" si="1"/>
        <v/>
      </c>
    </row>
    <row r="130" spans="2:10" x14ac:dyDescent="0.35">
      <c r="B130" s="55" t="s">
        <v>201</v>
      </c>
      <c r="C130" s="52"/>
      <c r="D130" s="56"/>
      <c r="E130" s="52"/>
      <c r="F130" s="52"/>
      <c r="G130" s="57"/>
      <c r="H130" s="57"/>
      <c r="I130" s="56"/>
      <c r="J130" s="20" t="str">
        <f t="shared" si="1"/>
        <v/>
      </c>
    </row>
    <row r="131" spans="2:10" x14ac:dyDescent="0.35">
      <c r="B131" s="55" t="s">
        <v>202</v>
      </c>
      <c r="C131" s="52"/>
      <c r="D131" s="56"/>
      <c r="E131" s="52"/>
      <c r="F131" s="52"/>
      <c r="G131" s="57"/>
      <c r="H131" s="57"/>
      <c r="I131" s="56"/>
      <c r="J131" s="20" t="str">
        <f t="shared" si="1"/>
        <v/>
      </c>
    </row>
    <row r="132" spans="2:10" x14ac:dyDescent="0.35">
      <c r="B132" s="55" t="s">
        <v>203</v>
      </c>
      <c r="C132" s="52"/>
      <c r="D132" s="56"/>
      <c r="E132" s="52"/>
      <c r="F132" s="52"/>
      <c r="G132" s="57"/>
      <c r="H132" s="57"/>
      <c r="I132" s="56"/>
      <c r="J132" s="20" t="str">
        <f t="shared" ref="J132:J195" si="2">IF(F132="","",((IF(F132="NO ALTO RIESGO",(IF(AND(G132&lt;=140,H132&lt;=90),"CONTROLADO","NO CONTROLADO")),(IF(AND(G132&lt;=130,H132&lt;=90),"CONTROLADO","NO CONTROLADO"))))))</f>
        <v/>
      </c>
    </row>
    <row r="133" spans="2:10" x14ac:dyDescent="0.35">
      <c r="B133" s="55" t="s">
        <v>204</v>
      </c>
      <c r="C133" s="52"/>
      <c r="D133" s="56"/>
      <c r="E133" s="52"/>
      <c r="F133" s="52"/>
      <c r="G133" s="57"/>
      <c r="H133" s="57"/>
      <c r="I133" s="56"/>
      <c r="J133" s="20" t="str">
        <f t="shared" si="2"/>
        <v/>
      </c>
    </row>
    <row r="134" spans="2:10" x14ac:dyDescent="0.35">
      <c r="B134" s="55" t="s">
        <v>205</v>
      </c>
      <c r="C134" s="52"/>
      <c r="D134" s="56"/>
      <c r="E134" s="52"/>
      <c r="F134" s="52"/>
      <c r="G134" s="57"/>
      <c r="H134" s="57"/>
      <c r="I134" s="56"/>
      <c r="J134" s="20" t="str">
        <f t="shared" si="2"/>
        <v/>
      </c>
    </row>
    <row r="135" spans="2:10" x14ac:dyDescent="0.35">
      <c r="B135" s="55" t="s">
        <v>206</v>
      </c>
      <c r="C135" s="52"/>
      <c r="D135" s="56"/>
      <c r="E135" s="52"/>
      <c r="F135" s="52"/>
      <c r="G135" s="57"/>
      <c r="H135" s="57"/>
      <c r="I135" s="56"/>
      <c r="J135" s="20" t="str">
        <f t="shared" si="2"/>
        <v/>
      </c>
    </row>
    <row r="136" spans="2:10" x14ac:dyDescent="0.35">
      <c r="B136" s="55" t="s">
        <v>207</v>
      </c>
      <c r="C136" s="52"/>
      <c r="D136" s="56"/>
      <c r="E136" s="52"/>
      <c r="F136" s="52"/>
      <c r="G136" s="57"/>
      <c r="H136" s="57"/>
      <c r="I136" s="56"/>
      <c r="J136" s="20" t="str">
        <f t="shared" si="2"/>
        <v/>
      </c>
    </row>
    <row r="137" spans="2:10" x14ac:dyDescent="0.35">
      <c r="B137" s="55" t="s">
        <v>208</v>
      </c>
      <c r="C137" s="52"/>
      <c r="D137" s="56"/>
      <c r="E137" s="52"/>
      <c r="F137" s="52"/>
      <c r="G137" s="57"/>
      <c r="H137" s="57"/>
      <c r="I137" s="56"/>
      <c r="J137" s="20" t="str">
        <f t="shared" si="2"/>
        <v/>
      </c>
    </row>
    <row r="138" spans="2:10" x14ac:dyDescent="0.35">
      <c r="B138" s="55" t="s">
        <v>209</v>
      </c>
      <c r="C138" s="52"/>
      <c r="D138" s="56"/>
      <c r="E138" s="52"/>
      <c r="F138" s="52"/>
      <c r="G138" s="57"/>
      <c r="H138" s="57"/>
      <c r="I138" s="56"/>
      <c r="J138" s="20" t="str">
        <f t="shared" si="2"/>
        <v/>
      </c>
    </row>
    <row r="139" spans="2:10" x14ac:dyDescent="0.35">
      <c r="B139" s="55" t="s">
        <v>210</v>
      </c>
      <c r="C139" s="52"/>
      <c r="D139" s="56"/>
      <c r="E139" s="52"/>
      <c r="F139" s="52"/>
      <c r="G139" s="57"/>
      <c r="H139" s="57"/>
      <c r="I139" s="56"/>
      <c r="J139" s="20" t="str">
        <f t="shared" si="2"/>
        <v/>
      </c>
    </row>
    <row r="140" spans="2:10" x14ac:dyDescent="0.35">
      <c r="B140" s="55" t="s">
        <v>211</v>
      </c>
      <c r="C140" s="52"/>
      <c r="D140" s="56"/>
      <c r="E140" s="52"/>
      <c r="F140" s="52"/>
      <c r="G140" s="57"/>
      <c r="H140" s="57"/>
      <c r="I140" s="56"/>
      <c r="J140" s="20" t="str">
        <f t="shared" si="2"/>
        <v/>
      </c>
    </row>
    <row r="141" spans="2:10" x14ac:dyDescent="0.35">
      <c r="B141" s="55" t="s">
        <v>212</v>
      </c>
      <c r="C141" s="52"/>
      <c r="D141" s="56"/>
      <c r="E141" s="52"/>
      <c r="F141" s="52"/>
      <c r="G141" s="57"/>
      <c r="H141" s="57"/>
      <c r="I141" s="56"/>
      <c r="J141" s="20" t="str">
        <f t="shared" si="2"/>
        <v/>
      </c>
    </row>
    <row r="142" spans="2:10" x14ac:dyDescent="0.35">
      <c r="B142" s="55" t="s">
        <v>213</v>
      </c>
      <c r="C142" s="52"/>
      <c r="D142" s="56"/>
      <c r="E142" s="52"/>
      <c r="F142" s="52"/>
      <c r="G142" s="57"/>
      <c r="H142" s="57"/>
      <c r="I142" s="56"/>
      <c r="J142" s="20" t="str">
        <f t="shared" si="2"/>
        <v/>
      </c>
    </row>
    <row r="143" spans="2:10" x14ac:dyDescent="0.35">
      <c r="B143" s="55" t="s">
        <v>214</v>
      </c>
      <c r="C143" s="52"/>
      <c r="D143" s="56"/>
      <c r="E143" s="52"/>
      <c r="F143" s="52"/>
      <c r="G143" s="57"/>
      <c r="H143" s="57"/>
      <c r="I143" s="56"/>
      <c r="J143" s="20" t="str">
        <f t="shared" si="2"/>
        <v/>
      </c>
    </row>
    <row r="144" spans="2:10" x14ac:dyDescent="0.35">
      <c r="B144" s="55" t="s">
        <v>215</v>
      </c>
      <c r="C144" s="52"/>
      <c r="D144" s="56"/>
      <c r="E144" s="52"/>
      <c r="F144" s="52"/>
      <c r="G144" s="57"/>
      <c r="H144" s="57"/>
      <c r="I144" s="56"/>
      <c r="J144" s="20" t="str">
        <f t="shared" si="2"/>
        <v/>
      </c>
    </row>
    <row r="145" spans="2:10" x14ac:dyDescent="0.35">
      <c r="B145" s="55" t="s">
        <v>216</v>
      </c>
      <c r="C145" s="52"/>
      <c r="D145" s="56"/>
      <c r="E145" s="52"/>
      <c r="F145" s="52"/>
      <c r="G145" s="57"/>
      <c r="H145" s="57"/>
      <c r="I145" s="56"/>
      <c r="J145" s="20" t="str">
        <f t="shared" si="2"/>
        <v/>
      </c>
    </row>
    <row r="146" spans="2:10" x14ac:dyDescent="0.35">
      <c r="B146" s="55" t="s">
        <v>217</v>
      </c>
      <c r="C146" s="52"/>
      <c r="D146" s="56"/>
      <c r="E146" s="52"/>
      <c r="F146" s="52"/>
      <c r="G146" s="57"/>
      <c r="H146" s="57"/>
      <c r="I146" s="56"/>
      <c r="J146" s="20" t="str">
        <f t="shared" si="2"/>
        <v/>
      </c>
    </row>
    <row r="147" spans="2:10" x14ac:dyDescent="0.35">
      <c r="B147" s="55" t="s">
        <v>218</v>
      </c>
      <c r="C147" s="52"/>
      <c r="D147" s="56"/>
      <c r="E147" s="52"/>
      <c r="F147" s="52"/>
      <c r="G147" s="57"/>
      <c r="H147" s="57"/>
      <c r="I147" s="56"/>
      <c r="J147" s="20" t="str">
        <f t="shared" si="2"/>
        <v/>
      </c>
    </row>
    <row r="148" spans="2:10" x14ac:dyDescent="0.35">
      <c r="B148" s="55" t="s">
        <v>219</v>
      </c>
      <c r="C148" s="52"/>
      <c r="D148" s="56"/>
      <c r="E148" s="52"/>
      <c r="F148" s="52"/>
      <c r="G148" s="57"/>
      <c r="H148" s="57"/>
      <c r="I148" s="56"/>
      <c r="J148" s="20" t="str">
        <f t="shared" si="2"/>
        <v/>
      </c>
    </row>
    <row r="149" spans="2:10" x14ac:dyDescent="0.35">
      <c r="B149" s="55" t="s">
        <v>220</v>
      </c>
      <c r="C149" s="52"/>
      <c r="D149" s="56"/>
      <c r="E149" s="52"/>
      <c r="F149" s="52"/>
      <c r="G149" s="57"/>
      <c r="H149" s="57"/>
      <c r="I149" s="56"/>
      <c r="J149" s="20" t="str">
        <f t="shared" si="2"/>
        <v/>
      </c>
    </row>
    <row r="150" spans="2:10" x14ac:dyDescent="0.35">
      <c r="B150" s="55" t="s">
        <v>221</v>
      </c>
      <c r="C150" s="52"/>
      <c r="D150" s="56"/>
      <c r="E150" s="52"/>
      <c r="F150" s="52"/>
      <c r="G150" s="57"/>
      <c r="H150" s="57"/>
      <c r="I150" s="56"/>
      <c r="J150" s="20" t="str">
        <f t="shared" si="2"/>
        <v/>
      </c>
    </row>
    <row r="151" spans="2:10" x14ac:dyDescent="0.35">
      <c r="B151" s="55" t="s">
        <v>222</v>
      </c>
      <c r="C151" s="52"/>
      <c r="D151" s="56"/>
      <c r="E151" s="52"/>
      <c r="F151" s="52"/>
      <c r="G151" s="57"/>
      <c r="H151" s="57"/>
      <c r="I151" s="56"/>
      <c r="J151" s="20" t="str">
        <f t="shared" si="2"/>
        <v/>
      </c>
    </row>
    <row r="152" spans="2:10" x14ac:dyDescent="0.35">
      <c r="B152" s="55" t="s">
        <v>223</v>
      </c>
      <c r="C152" s="52"/>
      <c r="D152" s="56"/>
      <c r="E152" s="52"/>
      <c r="F152" s="52"/>
      <c r="G152" s="57"/>
      <c r="H152" s="57"/>
      <c r="I152" s="56"/>
      <c r="J152" s="20" t="str">
        <f t="shared" si="2"/>
        <v/>
      </c>
    </row>
    <row r="153" spans="2:10" x14ac:dyDescent="0.35">
      <c r="B153" s="55" t="s">
        <v>224</v>
      </c>
      <c r="C153" s="52"/>
      <c r="D153" s="56"/>
      <c r="E153" s="52"/>
      <c r="F153" s="52"/>
      <c r="G153" s="57"/>
      <c r="H153" s="57"/>
      <c r="I153" s="56"/>
      <c r="J153" s="20" t="str">
        <f t="shared" si="2"/>
        <v/>
      </c>
    </row>
    <row r="154" spans="2:10" x14ac:dyDescent="0.35">
      <c r="B154" s="55" t="s">
        <v>225</v>
      </c>
      <c r="C154" s="52"/>
      <c r="D154" s="56"/>
      <c r="E154" s="52"/>
      <c r="F154" s="52"/>
      <c r="G154" s="57"/>
      <c r="H154" s="57"/>
      <c r="I154" s="56"/>
      <c r="J154" s="20" t="str">
        <f t="shared" si="2"/>
        <v/>
      </c>
    </row>
    <row r="155" spans="2:10" x14ac:dyDescent="0.35">
      <c r="B155" s="55" t="s">
        <v>226</v>
      </c>
      <c r="C155" s="52"/>
      <c r="D155" s="56"/>
      <c r="E155" s="52"/>
      <c r="F155" s="52"/>
      <c r="G155" s="57"/>
      <c r="H155" s="57"/>
      <c r="I155" s="56"/>
      <c r="J155" s="20" t="str">
        <f t="shared" si="2"/>
        <v/>
      </c>
    </row>
    <row r="156" spans="2:10" x14ac:dyDescent="0.35">
      <c r="B156" s="55" t="s">
        <v>227</v>
      </c>
      <c r="C156" s="52"/>
      <c r="D156" s="56"/>
      <c r="E156" s="52"/>
      <c r="F156" s="52"/>
      <c r="G156" s="57"/>
      <c r="H156" s="57"/>
      <c r="I156" s="56"/>
      <c r="J156" s="20" t="str">
        <f t="shared" si="2"/>
        <v/>
      </c>
    </row>
    <row r="157" spans="2:10" x14ac:dyDescent="0.35">
      <c r="B157" s="55" t="s">
        <v>228</v>
      </c>
      <c r="C157" s="52"/>
      <c r="D157" s="56"/>
      <c r="E157" s="52"/>
      <c r="F157" s="52"/>
      <c r="G157" s="57"/>
      <c r="H157" s="57"/>
      <c r="I157" s="56"/>
      <c r="J157" s="20" t="str">
        <f t="shared" si="2"/>
        <v/>
      </c>
    </row>
    <row r="158" spans="2:10" x14ac:dyDescent="0.35">
      <c r="B158" s="55" t="s">
        <v>229</v>
      </c>
      <c r="C158" s="52"/>
      <c r="D158" s="56"/>
      <c r="E158" s="52"/>
      <c r="F158" s="52"/>
      <c r="G158" s="57"/>
      <c r="H158" s="57"/>
      <c r="I158" s="56"/>
      <c r="J158" s="20" t="str">
        <f t="shared" si="2"/>
        <v/>
      </c>
    </row>
    <row r="159" spans="2:10" x14ac:dyDescent="0.35">
      <c r="B159" s="55" t="s">
        <v>230</v>
      </c>
      <c r="C159" s="52"/>
      <c r="D159" s="56"/>
      <c r="E159" s="52"/>
      <c r="F159" s="52"/>
      <c r="G159" s="57"/>
      <c r="H159" s="57"/>
      <c r="I159" s="56"/>
      <c r="J159" s="20" t="str">
        <f t="shared" si="2"/>
        <v/>
      </c>
    </row>
    <row r="160" spans="2:10" x14ac:dyDescent="0.35">
      <c r="B160" s="55" t="s">
        <v>231</v>
      </c>
      <c r="C160" s="52"/>
      <c r="D160" s="56"/>
      <c r="E160" s="52"/>
      <c r="F160" s="52"/>
      <c r="G160" s="57"/>
      <c r="H160" s="57"/>
      <c r="I160" s="56"/>
      <c r="J160" s="20" t="str">
        <f t="shared" si="2"/>
        <v/>
      </c>
    </row>
    <row r="161" spans="2:10" x14ac:dyDescent="0.35">
      <c r="B161" s="55" t="s">
        <v>232</v>
      </c>
      <c r="C161" s="52"/>
      <c r="D161" s="56"/>
      <c r="E161" s="52"/>
      <c r="F161" s="52"/>
      <c r="G161" s="57"/>
      <c r="H161" s="57"/>
      <c r="I161" s="56"/>
      <c r="J161" s="20" t="str">
        <f t="shared" si="2"/>
        <v/>
      </c>
    </row>
    <row r="162" spans="2:10" x14ac:dyDescent="0.35">
      <c r="B162" s="55" t="s">
        <v>233</v>
      </c>
      <c r="C162" s="52"/>
      <c r="D162" s="56"/>
      <c r="E162" s="52"/>
      <c r="F162" s="52"/>
      <c r="G162" s="57"/>
      <c r="H162" s="57"/>
      <c r="I162" s="56"/>
      <c r="J162" s="20" t="str">
        <f t="shared" si="2"/>
        <v/>
      </c>
    </row>
    <row r="163" spans="2:10" x14ac:dyDescent="0.35">
      <c r="B163" s="55" t="s">
        <v>234</v>
      </c>
      <c r="C163" s="52"/>
      <c r="D163" s="56"/>
      <c r="E163" s="52"/>
      <c r="F163" s="52"/>
      <c r="G163" s="57"/>
      <c r="H163" s="57"/>
      <c r="I163" s="56"/>
      <c r="J163" s="20" t="str">
        <f t="shared" si="2"/>
        <v/>
      </c>
    </row>
    <row r="164" spans="2:10" x14ac:dyDescent="0.35">
      <c r="B164" s="55" t="s">
        <v>235</v>
      </c>
      <c r="C164" s="52"/>
      <c r="D164" s="56"/>
      <c r="E164" s="52"/>
      <c r="F164" s="52"/>
      <c r="G164" s="57"/>
      <c r="H164" s="57"/>
      <c r="I164" s="56"/>
      <c r="J164" s="20" t="str">
        <f t="shared" si="2"/>
        <v/>
      </c>
    </row>
    <row r="165" spans="2:10" x14ac:dyDescent="0.35">
      <c r="B165" s="55" t="s">
        <v>236</v>
      </c>
      <c r="C165" s="52"/>
      <c r="D165" s="56"/>
      <c r="E165" s="52"/>
      <c r="F165" s="52"/>
      <c r="G165" s="57"/>
      <c r="H165" s="57"/>
      <c r="I165" s="56"/>
      <c r="J165" s="20" t="str">
        <f t="shared" si="2"/>
        <v/>
      </c>
    </row>
    <row r="166" spans="2:10" x14ac:dyDescent="0.35">
      <c r="B166" s="55" t="s">
        <v>237</v>
      </c>
      <c r="C166" s="52"/>
      <c r="D166" s="56"/>
      <c r="E166" s="52"/>
      <c r="F166" s="52"/>
      <c r="G166" s="57"/>
      <c r="H166" s="57"/>
      <c r="I166" s="56"/>
      <c r="J166" s="20" t="str">
        <f t="shared" si="2"/>
        <v/>
      </c>
    </row>
    <row r="167" spans="2:10" x14ac:dyDescent="0.35">
      <c r="B167" s="55" t="s">
        <v>238</v>
      </c>
      <c r="C167" s="52"/>
      <c r="D167" s="56"/>
      <c r="E167" s="52"/>
      <c r="F167" s="52"/>
      <c r="G167" s="57"/>
      <c r="H167" s="57"/>
      <c r="I167" s="56"/>
      <c r="J167" s="20" t="str">
        <f t="shared" si="2"/>
        <v/>
      </c>
    </row>
    <row r="168" spans="2:10" x14ac:dyDescent="0.35">
      <c r="B168" s="55" t="s">
        <v>239</v>
      </c>
      <c r="C168" s="52"/>
      <c r="D168" s="56"/>
      <c r="E168" s="52"/>
      <c r="F168" s="52"/>
      <c r="G168" s="57"/>
      <c r="H168" s="57"/>
      <c r="I168" s="56"/>
      <c r="J168" s="20" t="str">
        <f t="shared" si="2"/>
        <v/>
      </c>
    </row>
    <row r="169" spans="2:10" x14ac:dyDescent="0.35">
      <c r="B169" s="55" t="s">
        <v>240</v>
      </c>
      <c r="C169" s="52"/>
      <c r="D169" s="56"/>
      <c r="E169" s="52"/>
      <c r="F169" s="52"/>
      <c r="G169" s="57"/>
      <c r="H169" s="57"/>
      <c r="I169" s="56"/>
      <c r="J169" s="20" t="str">
        <f t="shared" si="2"/>
        <v/>
      </c>
    </row>
    <row r="170" spans="2:10" x14ac:dyDescent="0.35">
      <c r="B170" s="55" t="s">
        <v>241</v>
      </c>
      <c r="C170" s="52"/>
      <c r="D170" s="56"/>
      <c r="E170" s="52"/>
      <c r="F170" s="52"/>
      <c r="G170" s="57"/>
      <c r="H170" s="57"/>
      <c r="I170" s="56"/>
      <c r="J170" s="20" t="str">
        <f t="shared" si="2"/>
        <v/>
      </c>
    </row>
    <row r="171" spans="2:10" x14ac:dyDescent="0.35">
      <c r="B171" s="55" t="s">
        <v>242</v>
      </c>
      <c r="C171" s="52"/>
      <c r="D171" s="56"/>
      <c r="E171" s="52"/>
      <c r="F171" s="52"/>
      <c r="G171" s="57"/>
      <c r="H171" s="57"/>
      <c r="I171" s="56"/>
      <c r="J171" s="20" t="str">
        <f t="shared" si="2"/>
        <v/>
      </c>
    </row>
    <row r="172" spans="2:10" x14ac:dyDescent="0.35">
      <c r="B172" s="55" t="s">
        <v>243</v>
      </c>
      <c r="C172" s="52"/>
      <c r="D172" s="56"/>
      <c r="E172" s="52"/>
      <c r="F172" s="52"/>
      <c r="G172" s="57"/>
      <c r="H172" s="57"/>
      <c r="I172" s="56"/>
      <c r="J172" s="20" t="str">
        <f t="shared" si="2"/>
        <v/>
      </c>
    </row>
    <row r="173" spans="2:10" x14ac:dyDescent="0.35">
      <c r="B173" s="55" t="s">
        <v>244</v>
      </c>
      <c r="C173" s="52"/>
      <c r="D173" s="56"/>
      <c r="E173" s="52"/>
      <c r="F173" s="52"/>
      <c r="G173" s="57"/>
      <c r="H173" s="57"/>
      <c r="I173" s="56"/>
      <c r="J173" s="20" t="str">
        <f t="shared" si="2"/>
        <v/>
      </c>
    </row>
    <row r="174" spans="2:10" x14ac:dyDescent="0.35">
      <c r="B174" s="55" t="s">
        <v>245</v>
      </c>
      <c r="C174" s="52"/>
      <c r="D174" s="56"/>
      <c r="E174" s="52"/>
      <c r="F174" s="52"/>
      <c r="G174" s="57"/>
      <c r="H174" s="57"/>
      <c r="I174" s="56"/>
      <c r="J174" s="20" t="str">
        <f t="shared" si="2"/>
        <v/>
      </c>
    </row>
    <row r="175" spans="2:10" x14ac:dyDescent="0.35">
      <c r="B175" s="55" t="s">
        <v>246</v>
      </c>
      <c r="C175" s="52"/>
      <c r="D175" s="56"/>
      <c r="E175" s="52"/>
      <c r="F175" s="52"/>
      <c r="G175" s="57"/>
      <c r="H175" s="57"/>
      <c r="I175" s="56"/>
      <c r="J175" s="20" t="str">
        <f t="shared" si="2"/>
        <v/>
      </c>
    </row>
    <row r="176" spans="2:10" x14ac:dyDescent="0.35">
      <c r="B176" s="55" t="s">
        <v>247</v>
      </c>
      <c r="C176" s="52"/>
      <c r="D176" s="56"/>
      <c r="E176" s="52"/>
      <c r="F176" s="52"/>
      <c r="G176" s="57"/>
      <c r="H176" s="57"/>
      <c r="I176" s="56"/>
      <c r="J176" s="20" t="str">
        <f t="shared" si="2"/>
        <v/>
      </c>
    </row>
    <row r="177" spans="2:10" x14ac:dyDescent="0.35">
      <c r="B177" s="55" t="s">
        <v>248</v>
      </c>
      <c r="C177" s="52"/>
      <c r="D177" s="56"/>
      <c r="E177" s="52"/>
      <c r="F177" s="52"/>
      <c r="G177" s="57"/>
      <c r="H177" s="57"/>
      <c r="I177" s="56"/>
      <c r="J177" s="20" t="str">
        <f t="shared" si="2"/>
        <v/>
      </c>
    </row>
    <row r="178" spans="2:10" x14ac:dyDescent="0.35">
      <c r="B178" s="55" t="s">
        <v>249</v>
      </c>
      <c r="C178" s="52"/>
      <c r="D178" s="56"/>
      <c r="E178" s="52"/>
      <c r="F178" s="52"/>
      <c r="G178" s="57"/>
      <c r="H178" s="57"/>
      <c r="I178" s="56"/>
      <c r="J178" s="20" t="str">
        <f t="shared" si="2"/>
        <v/>
      </c>
    </row>
    <row r="179" spans="2:10" x14ac:dyDescent="0.35">
      <c r="B179" s="55" t="s">
        <v>250</v>
      </c>
      <c r="C179" s="52"/>
      <c r="D179" s="56"/>
      <c r="E179" s="52"/>
      <c r="F179" s="52"/>
      <c r="G179" s="57"/>
      <c r="H179" s="57"/>
      <c r="I179" s="56"/>
      <c r="J179" s="20" t="str">
        <f t="shared" si="2"/>
        <v/>
      </c>
    </row>
    <row r="180" spans="2:10" x14ac:dyDescent="0.35">
      <c r="B180" s="55" t="s">
        <v>251</v>
      </c>
      <c r="C180" s="52"/>
      <c r="D180" s="56"/>
      <c r="E180" s="52"/>
      <c r="F180" s="52"/>
      <c r="G180" s="57"/>
      <c r="H180" s="57"/>
      <c r="I180" s="56"/>
      <c r="J180" s="20" t="str">
        <f t="shared" si="2"/>
        <v/>
      </c>
    </row>
    <row r="181" spans="2:10" x14ac:dyDescent="0.35">
      <c r="B181" s="55" t="s">
        <v>252</v>
      </c>
      <c r="C181" s="52"/>
      <c r="D181" s="56"/>
      <c r="E181" s="52"/>
      <c r="F181" s="52"/>
      <c r="G181" s="57"/>
      <c r="H181" s="57"/>
      <c r="I181" s="56"/>
      <c r="J181" s="20" t="str">
        <f t="shared" si="2"/>
        <v/>
      </c>
    </row>
    <row r="182" spans="2:10" x14ac:dyDescent="0.35">
      <c r="B182" s="55" t="s">
        <v>253</v>
      </c>
      <c r="C182" s="52"/>
      <c r="D182" s="56"/>
      <c r="E182" s="52"/>
      <c r="F182" s="52"/>
      <c r="G182" s="57"/>
      <c r="H182" s="57"/>
      <c r="I182" s="56"/>
      <c r="J182" s="20" t="str">
        <f t="shared" si="2"/>
        <v/>
      </c>
    </row>
    <row r="183" spans="2:10" x14ac:dyDescent="0.35">
      <c r="B183" s="55" t="s">
        <v>254</v>
      </c>
      <c r="C183" s="52"/>
      <c r="D183" s="56"/>
      <c r="E183" s="52"/>
      <c r="F183" s="52"/>
      <c r="G183" s="57"/>
      <c r="H183" s="57"/>
      <c r="I183" s="56"/>
      <c r="J183" s="20" t="str">
        <f t="shared" si="2"/>
        <v/>
      </c>
    </row>
    <row r="184" spans="2:10" x14ac:dyDescent="0.35">
      <c r="B184" s="55" t="s">
        <v>255</v>
      </c>
      <c r="C184" s="52"/>
      <c r="D184" s="56"/>
      <c r="E184" s="52"/>
      <c r="F184" s="52"/>
      <c r="G184" s="57"/>
      <c r="H184" s="57"/>
      <c r="I184" s="56"/>
      <c r="J184" s="20" t="str">
        <f t="shared" si="2"/>
        <v/>
      </c>
    </row>
    <row r="185" spans="2:10" x14ac:dyDescent="0.35">
      <c r="B185" s="55" t="s">
        <v>256</v>
      </c>
      <c r="C185" s="52"/>
      <c r="D185" s="56"/>
      <c r="E185" s="52"/>
      <c r="F185" s="52"/>
      <c r="G185" s="57"/>
      <c r="H185" s="57"/>
      <c r="I185" s="56"/>
      <c r="J185" s="20" t="str">
        <f t="shared" si="2"/>
        <v/>
      </c>
    </row>
    <row r="186" spans="2:10" x14ac:dyDescent="0.35">
      <c r="B186" s="55" t="s">
        <v>257</v>
      </c>
      <c r="C186" s="52"/>
      <c r="D186" s="56"/>
      <c r="E186" s="52"/>
      <c r="F186" s="52"/>
      <c r="G186" s="57"/>
      <c r="H186" s="57"/>
      <c r="I186" s="56"/>
      <c r="J186" s="20" t="str">
        <f t="shared" si="2"/>
        <v/>
      </c>
    </row>
    <row r="187" spans="2:10" x14ac:dyDescent="0.35">
      <c r="B187" s="55" t="s">
        <v>258</v>
      </c>
      <c r="C187" s="52"/>
      <c r="D187" s="56"/>
      <c r="E187" s="52"/>
      <c r="F187" s="52"/>
      <c r="G187" s="57"/>
      <c r="H187" s="57"/>
      <c r="I187" s="56"/>
      <c r="J187" s="20" t="str">
        <f t="shared" si="2"/>
        <v/>
      </c>
    </row>
    <row r="188" spans="2:10" x14ac:dyDescent="0.35">
      <c r="B188" s="55" t="s">
        <v>259</v>
      </c>
      <c r="C188" s="52"/>
      <c r="D188" s="56"/>
      <c r="E188" s="52"/>
      <c r="F188" s="52"/>
      <c r="G188" s="57"/>
      <c r="H188" s="57"/>
      <c r="I188" s="56"/>
      <c r="J188" s="20" t="str">
        <f t="shared" si="2"/>
        <v/>
      </c>
    </row>
    <row r="189" spans="2:10" x14ac:dyDescent="0.35">
      <c r="B189" s="55" t="s">
        <v>260</v>
      </c>
      <c r="C189" s="52"/>
      <c r="D189" s="56"/>
      <c r="E189" s="52"/>
      <c r="F189" s="52"/>
      <c r="G189" s="57"/>
      <c r="H189" s="57"/>
      <c r="I189" s="56"/>
      <c r="J189" s="20" t="str">
        <f t="shared" si="2"/>
        <v/>
      </c>
    </row>
    <row r="190" spans="2:10" x14ac:dyDescent="0.35">
      <c r="B190" s="55" t="s">
        <v>261</v>
      </c>
      <c r="C190" s="52"/>
      <c r="D190" s="56"/>
      <c r="E190" s="52"/>
      <c r="F190" s="52"/>
      <c r="G190" s="57"/>
      <c r="H190" s="57"/>
      <c r="I190" s="56"/>
      <c r="J190" s="20" t="str">
        <f t="shared" si="2"/>
        <v/>
      </c>
    </row>
    <row r="191" spans="2:10" x14ac:dyDescent="0.35">
      <c r="B191" s="55" t="s">
        <v>262</v>
      </c>
      <c r="C191" s="52"/>
      <c r="D191" s="56"/>
      <c r="E191" s="52"/>
      <c r="F191" s="52"/>
      <c r="G191" s="57"/>
      <c r="H191" s="57"/>
      <c r="I191" s="56"/>
      <c r="J191" s="20" t="str">
        <f t="shared" si="2"/>
        <v/>
      </c>
    </row>
    <row r="192" spans="2:10" x14ac:dyDescent="0.35">
      <c r="B192" s="55" t="s">
        <v>263</v>
      </c>
      <c r="C192" s="52"/>
      <c r="D192" s="56"/>
      <c r="E192" s="52"/>
      <c r="F192" s="52"/>
      <c r="G192" s="57"/>
      <c r="H192" s="57"/>
      <c r="I192" s="56"/>
      <c r="J192" s="20" t="str">
        <f t="shared" si="2"/>
        <v/>
      </c>
    </row>
    <row r="193" spans="2:10" x14ac:dyDescent="0.35">
      <c r="B193" s="55" t="s">
        <v>264</v>
      </c>
      <c r="C193" s="52"/>
      <c r="D193" s="56"/>
      <c r="E193" s="52"/>
      <c r="F193" s="52"/>
      <c r="G193" s="57"/>
      <c r="H193" s="57"/>
      <c r="I193" s="56"/>
      <c r="J193" s="20" t="str">
        <f t="shared" si="2"/>
        <v/>
      </c>
    </row>
    <row r="194" spans="2:10" x14ac:dyDescent="0.35">
      <c r="B194" s="55" t="s">
        <v>265</v>
      </c>
      <c r="C194" s="52"/>
      <c r="D194" s="56"/>
      <c r="E194" s="52"/>
      <c r="F194" s="52"/>
      <c r="G194" s="57"/>
      <c r="H194" s="57"/>
      <c r="I194" s="56"/>
      <c r="J194" s="20" t="str">
        <f t="shared" si="2"/>
        <v/>
      </c>
    </row>
    <row r="195" spans="2:10" x14ac:dyDescent="0.35">
      <c r="B195" s="55" t="s">
        <v>266</v>
      </c>
      <c r="C195" s="52"/>
      <c r="D195" s="56"/>
      <c r="E195" s="52"/>
      <c r="F195" s="52"/>
      <c r="G195" s="57"/>
      <c r="H195" s="57"/>
      <c r="I195" s="56"/>
      <c r="J195" s="20" t="str">
        <f t="shared" si="2"/>
        <v/>
      </c>
    </row>
    <row r="196" spans="2:10" x14ac:dyDescent="0.35">
      <c r="B196" s="55" t="s">
        <v>267</v>
      </c>
      <c r="C196" s="52"/>
      <c r="D196" s="56"/>
      <c r="E196" s="52"/>
      <c r="F196" s="52"/>
      <c r="G196" s="57"/>
      <c r="H196" s="57"/>
      <c r="I196" s="56"/>
      <c r="J196" s="20" t="str">
        <f t="shared" ref="J196:J202" si="3">IF(F196="","",((IF(F196="NO ALTO RIESGO",(IF(AND(G196&lt;=140,H196&lt;=90),"CONTROLADO","NO CONTROLADO")),(IF(AND(G196&lt;=130,H196&lt;=90),"CONTROLADO","NO CONTROLADO"))))))</f>
        <v/>
      </c>
    </row>
    <row r="197" spans="2:10" x14ac:dyDescent="0.35">
      <c r="B197" s="55" t="s">
        <v>268</v>
      </c>
      <c r="C197" s="52"/>
      <c r="D197" s="56"/>
      <c r="E197" s="52"/>
      <c r="F197" s="52"/>
      <c r="G197" s="57"/>
      <c r="H197" s="57"/>
      <c r="I197" s="56"/>
      <c r="J197" s="20" t="str">
        <f t="shared" si="3"/>
        <v/>
      </c>
    </row>
    <row r="198" spans="2:10" x14ac:dyDescent="0.35">
      <c r="B198" s="55" t="s">
        <v>269</v>
      </c>
      <c r="C198" s="52"/>
      <c r="D198" s="56"/>
      <c r="E198" s="52"/>
      <c r="F198" s="52"/>
      <c r="G198" s="57"/>
      <c r="H198" s="57"/>
      <c r="I198" s="56"/>
      <c r="J198" s="20" t="str">
        <f t="shared" si="3"/>
        <v/>
      </c>
    </row>
    <row r="199" spans="2:10" x14ac:dyDescent="0.35">
      <c r="B199" s="55" t="s">
        <v>270</v>
      </c>
      <c r="C199" s="52"/>
      <c r="D199" s="56"/>
      <c r="E199" s="52"/>
      <c r="F199" s="52"/>
      <c r="G199" s="57"/>
      <c r="H199" s="57"/>
      <c r="I199" s="56"/>
      <c r="J199" s="20" t="str">
        <f t="shared" si="3"/>
        <v/>
      </c>
    </row>
    <row r="200" spans="2:10" x14ac:dyDescent="0.35">
      <c r="B200" s="55" t="s">
        <v>271</v>
      </c>
      <c r="C200" s="52"/>
      <c r="D200" s="56"/>
      <c r="E200" s="52"/>
      <c r="F200" s="52"/>
      <c r="G200" s="57"/>
      <c r="H200" s="57"/>
      <c r="I200" s="56"/>
      <c r="J200" s="20" t="str">
        <f t="shared" si="3"/>
        <v/>
      </c>
    </row>
    <row r="201" spans="2:10" x14ac:dyDescent="0.35">
      <c r="B201" s="55" t="s">
        <v>272</v>
      </c>
      <c r="C201" s="52"/>
      <c r="D201" s="56"/>
      <c r="E201" s="52"/>
      <c r="F201" s="52"/>
      <c r="G201" s="57"/>
      <c r="H201" s="57"/>
      <c r="I201" s="56"/>
      <c r="J201" s="20" t="str">
        <f t="shared" si="3"/>
        <v/>
      </c>
    </row>
    <row r="202" spans="2:10" x14ac:dyDescent="0.35">
      <c r="B202" s="55" t="s">
        <v>273</v>
      </c>
      <c r="C202" s="52"/>
      <c r="D202" s="56"/>
      <c r="E202" s="52"/>
      <c r="F202" s="52"/>
      <c r="G202" s="57"/>
      <c r="H202" s="57"/>
      <c r="I202" s="56"/>
      <c r="J202" s="20" t="str">
        <f t="shared" si="3"/>
        <v/>
      </c>
    </row>
  </sheetData>
  <sheetProtection algorithmName="SHA-512" hashValue="er12323ze73HdfnEWMs7w/U0FhBHitP+MGONwSq+RkehRg3lBtyTjQj0DNS17rUw8uM5LgLEQyrQUOkCLBarSg==" saltValue="QrmTY1MECEb6w81ddi6TMg==" spinCount="100000" sheet="1" objects="1" scenarios="1"/>
  <mergeCells count="3">
    <mergeCell ref="O3:O7"/>
    <mergeCell ref="P3:P7"/>
    <mergeCell ref="O1:P1"/>
  </mergeCells>
  <phoneticPr fontId="9" type="noConversion"/>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500-000000000000}">
          <x14:formula1>
            <xm:f>calculos!$J$11:$J$12</xm:f>
          </x14:formula1>
          <xm:sqref>F3:F31</xm:sqref>
        </x14:dataValidation>
        <x14:dataValidation type="list" allowBlank="1" showInputMessage="1" showErrorMessage="1" xr:uid="{00000000-0002-0000-0500-000001000000}">
          <x14:formula1>
            <xm:f>calculos!$L$11:$L$12</xm:f>
          </x14:formula1>
          <xm:sqref>E3:E202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5"/>
  <dimension ref="B1:N53"/>
  <sheetViews>
    <sheetView topLeftCell="A7" workbookViewId="0">
      <selection activeCell="L16" sqref="L16"/>
    </sheetView>
  </sheetViews>
  <sheetFormatPr baseColWidth="10" defaultColWidth="11.453125" defaultRowHeight="14.5" x14ac:dyDescent="0.35"/>
  <cols>
    <col min="2" max="2" width="15.36328125" bestFit="1" customWidth="1"/>
    <col min="3" max="3" width="11.6328125" bestFit="1" customWidth="1"/>
    <col min="7" max="7" width="10.90625" style="17"/>
    <col min="10" max="10" width="21.453125" customWidth="1"/>
    <col min="12" max="12" width="81.6328125" bestFit="1" customWidth="1"/>
    <col min="14" max="14" width="46.6328125" customWidth="1"/>
  </cols>
  <sheetData>
    <row r="1" spans="2:14" ht="15" thickBot="1" x14ac:dyDescent="0.4">
      <c r="B1" s="155" t="s">
        <v>35</v>
      </c>
      <c r="C1" s="156"/>
      <c r="F1" s="155" t="s">
        <v>36</v>
      </c>
      <c r="G1" s="156"/>
      <c r="J1" t="s">
        <v>37</v>
      </c>
      <c r="L1" t="s">
        <v>38</v>
      </c>
      <c r="N1" t="s">
        <v>24</v>
      </c>
    </row>
    <row r="2" spans="2:14" ht="15" thickBot="1" x14ac:dyDescent="0.4">
      <c r="B2" s="7" t="s">
        <v>39</v>
      </c>
      <c r="C2" s="7" t="s">
        <v>40</v>
      </c>
      <c r="F2" s="7" t="s">
        <v>39</v>
      </c>
      <c r="G2" s="15" t="s">
        <v>40</v>
      </c>
      <c r="J2" t="s">
        <v>9</v>
      </c>
      <c r="L2" t="s">
        <v>41</v>
      </c>
      <c r="N2" t="s">
        <v>42</v>
      </c>
    </row>
    <row r="3" spans="2:14" ht="15" thickBot="1" x14ac:dyDescent="0.4">
      <c r="B3" s="9" t="s">
        <v>43</v>
      </c>
      <c r="C3" s="9">
        <v>1</v>
      </c>
      <c r="F3" s="9" t="s">
        <v>43</v>
      </c>
      <c r="G3" s="16">
        <v>0.1</v>
      </c>
      <c r="J3" t="s">
        <v>44</v>
      </c>
      <c r="L3" t="s">
        <v>20</v>
      </c>
      <c r="N3" t="s">
        <v>25</v>
      </c>
    </row>
    <row r="4" spans="2:14" ht="15" thickBot="1" x14ac:dyDescent="0.4">
      <c r="B4" s="9" t="s">
        <v>43</v>
      </c>
      <c r="C4" s="9">
        <v>1</v>
      </c>
      <c r="F4" s="9" t="s">
        <v>43</v>
      </c>
      <c r="G4" s="16">
        <v>0.1</v>
      </c>
      <c r="L4" t="s">
        <v>45</v>
      </c>
      <c r="N4" t="s">
        <v>46</v>
      </c>
    </row>
    <row r="5" spans="2:14" ht="15" thickBot="1" x14ac:dyDescent="0.4">
      <c r="B5" s="9" t="s">
        <v>43</v>
      </c>
      <c r="C5" s="9">
        <v>1</v>
      </c>
      <c r="F5" s="9" t="s">
        <v>43</v>
      </c>
      <c r="G5" s="16">
        <v>0.1</v>
      </c>
    </row>
    <row r="6" spans="2:14" ht="15" thickBot="1" x14ac:dyDescent="0.4">
      <c r="B6" s="9" t="s">
        <v>43</v>
      </c>
      <c r="C6" s="9">
        <v>1</v>
      </c>
      <c r="F6" s="9" t="s">
        <v>43</v>
      </c>
      <c r="G6" s="16">
        <v>0.1</v>
      </c>
    </row>
    <row r="7" spans="2:14" ht="15" thickBot="1" x14ac:dyDescent="0.4">
      <c r="B7" s="9" t="s">
        <v>43</v>
      </c>
      <c r="C7" s="9">
        <v>1</v>
      </c>
      <c r="F7" s="9" t="s">
        <v>43</v>
      </c>
      <c r="G7" s="16">
        <v>0.1</v>
      </c>
    </row>
    <row r="8" spans="2:14" ht="15" thickBot="1" x14ac:dyDescent="0.4">
      <c r="B8" s="9" t="s">
        <v>43</v>
      </c>
      <c r="C8" s="9">
        <v>1</v>
      </c>
      <c r="F8" s="9" t="s">
        <v>43</v>
      </c>
      <c r="G8" s="16">
        <v>0.1</v>
      </c>
    </row>
    <row r="9" spans="2:14" ht="15" thickBot="1" x14ac:dyDescent="0.4">
      <c r="B9" s="9" t="s">
        <v>47</v>
      </c>
      <c r="C9" s="9">
        <v>1</v>
      </c>
      <c r="F9" s="9" t="s">
        <v>43</v>
      </c>
      <c r="G9" s="16">
        <v>0.1</v>
      </c>
    </row>
    <row r="10" spans="2:14" ht="15" thickBot="1" x14ac:dyDescent="0.4">
      <c r="B10" s="9" t="s">
        <v>47</v>
      </c>
      <c r="C10" s="9">
        <v>1</v>
      </c>
      <c r="F10" s="9" t="s">
        <v>43</v>
      </c>
      <c r="G10" s="16">
        <v>0.1</v>
      </c>
      <c r="J10" s="30" t="s">
        <v>95</v>
      </c>
      <c r="L10" t="s">
        <v>274</v>
      </c>
    </row>
    <row r="11" spans="2:14" ht="15" thickBot="1" x14ac:dyDescent="0.4">
      <c r="B11" s="9" t="s">
        <v>47</v>
      </c>
      <c r="C11" s="9">
        <v>1</v>
      </c>
      <c r="F11" s="9" t="s">
        <v>47</v>
      </c>
      <c r="G11" s="16">
        <v>0.1</v>
      </c>
      <c r="J11" t="s">
        <v>187</v>
      </c>
      <c r="L11" t="s">
        <v>304</v>
      </c>
    </row>
    <row r="12" spans="2:14" ht="15" thickBot="1" x14ac:dyDescent="0.4">
      <c r="B12" s="9" t="s">
        <v>47</v>
      </c>
      <c r="C12" s="9">
        <v>1</v>
      </c>
      <c r="F12" s="9" t="s">
        <v>47</v>
      </c>
      <c r="G12" s="16">
        <v>0.1</v>
      </c>
      <c r="J12" t="s">
        <v>188</v>
      </c>
      <c r="L12" t="s">
        <v>312</v>
      </c>
    </row>
    <row r="13" spans="2:14" ht="15" thickBot="1" x14ac:dyDescent="0.4">
      <c r="B13" s="9" t="s">
        <v>48</v>
      </c>
      <c r="C13" s="9">
        <v>1</v>
      </c>
      <c r="F13" s="9" t="s">
        <v>47</v>
      </c>
      <c r="G13" s="16">
        <v>0.1</v>
      </c>
    </row>
    <row r="14" spans="2:14" ht="15" thickBot="1" x14ac:dyDescent="0.4">
      <c r="B14" s="9" t="s">
        <v>48</v>
      </c>
      <c r="C14" s="9">
        <v>1</v>
      </c>
      <c r="F14" s="9" t="s">
        <v>47</v>
      </c>
      <c r="G14" s="16">
        <v>0.1</v>
      </c>
    </row>
    <row r="15" spans="2:14" ht="15" thickBot="1" x14ac:dyDescent="0.4">
      <c r="B15" s="9" t="s">
        <v>48</v>
      </c>
      <c r="C15" s="9">
        <v>1</v>
      </c>
      <c r="F15" s="9" t="s">
        <v>47</v>
      </c>
      <c r="G15" s="16">
        <v>0.1</v>
      </c>
    </row>
    <row r="16" spans="2:14" ht="15" thickBot="1" x14ac:dyDescent="0.4">
      <c r="B16" s="9" t="s">
        <v>48</v>
      </c>
      <c r="C16" s="9">
        <v>1</v>
      </c>
      <c r="F16" s="9" t="s">
        <v>47</v>
      </c>
      <c r="G16" s="16">
        <v>0.1</v>
      </c>
    </row>
    <row r="17" spans="2:7" ht="15" thickBot="1" x14ac:dyDescent="0.4">
      <c r="B17" s="9" t="s">
        <v>49</v>
      </c>
      <c r="C17" s="9">
        <v>1</v>
      </c>
      <c r="F17" s="9" t="s">
        <v>47</v>
      </c>
      <c r="G17" s="16">
        <v>0.1</v>
      </c>
    </row>
    <row r="18" spans="2:7" ht="15" thickBot="1" x14ac:dyDescent="0.4">
      <c r="B18" s="9" t="s">
        <v>49</v>
      </c>
      <c r="C18" s="9">
        <v>1</v>
      </c>
      <c r="F18" s="9" t="s">
        <v>47</v>
      </c>
      <c r="G18" s="16">
        <v>0.1</v>
      </c>
    </row>
    <row r="19" spans="2:7" ht="15" thickBot="1" x14ac:dyDescent="0.4">
      <c r="B19" s="9" t="s">
        <v>49</v>
      </c>
      <c r="C19" s="9">
        <v>1</v>
      </c>
      <c r="F19" s="9" t="s">
        <v>48</v>
      </c>
      <c r="G19" s="16">
        <v>0.1</v>
      </c>
    </row>
    <row r="20" spans="2:7" ht="15" thickBot="1" x14ac:dyDescent="0.4">
      <c r="B20" s="9" t="s">
        <v>49</v>
      </c>
      <c r="C20" s="9">
        <v>1</v>
      </c>
      <c r="F20" s="9" t="s">
        <v>48</v>
      </c>
      <c r="G20" s="16">
        <v>0.1</v>
      </c>
    </row>
    <row r="21" spans="2:7" ht="15" thickBot="1" x14ac:dyDescent="0.4">
      <c r="B21" s="9" t="s">
        <v>34</v>
      </c>
      <c r="C21" s="9">
        <v>1</v>
      </c>
      <c r="F21" s="9" t="s">
        <v>48</v>
      </c>
      <c r="G21" s="16">
        <v>0.1</v>
      </c>
    </row>
    <row r="22" spans="2:7" ht="15" thickBot="1" x14ac:dyDescent="0.4">
      <c r="B22" s="9" t="s">
        <v>34</v>
      </c>
      <c r="C22" s="9">
        <v>1</v>
      </c>
      <c r="F22" s="9" t="s">
        <v>48</v>
      </c>
      <c r="G22" s="16">
        <v>0.1</v>
      </c>
    </row>
    <row r="23" spans="2:7" ht="15" thickBot="1" x14ac:dyDescent="0.4">
      <c r="B23" s="9" t="s">
        <v>34</v>
      </c>
      <c r="C23" s="9">
        <v>1</v>
      </c>
      <c r="F23" s="9" t="s">
        <v>48</v>
      </c>
      <c r="G23" s="16">
        <v>0.1</v>
      </c>
    </row>
    <row r="24" spans="2:7" ht="15" thickBot="1" x14ac:dyDescent="0.4">
      <c r="B24" s="14">
        <f>100/C24</f>
        <v>4.7619047619047619</v>
      </c>
      <c r="C24" s="10">
        <v>21</v>
      </c>
      <c r="F24" s="9" t="s">
        <v>48</v>
      </c>
      <c r="G24" s="16">
        <v>0.1</v>
      </c>
    </row>
    <row r="25" spans="2:7" ht="15" thickBot="1" x14ac:dyDescent="0.4">
      <c r="B25" s="33">
        <f>SUM('1. ÍNDICE DE MADUREZ'!I6:I22)</f>
        <v>20.910317460317465</v>
      </c>
      <c r="C25" s="11" cm="1">
        <f t="array" ref="C25">SUM(('1. ÍNDICE DE MADUREZ'!I6:I22)/100)*B24</f>
        <v>0.99572940287225997</v>
      </c>
      <c r="F25" s="9" t="s">
        <v>48</v>
      </c>
      <c r="G25" s="16">
        <v>0.1</v>
      </c>
    </row>
    <row r="26" spans="2:7" ht="15" thickBot="1" x14ac:dyDescent="0.4">
      <c r="B26" s="7" t="s">
        <v>50</v>
      </c>
      <c r="C26" s="8">
        <f>C25*PI()</f>
        <v>3.1281761770268433</v>
      </c>
      <c r="F26" s="9" t="s">
        <v>48</v>
      </c>
      <c r="G26" s="16">
        <v>0.1</v>
      </c>
    </row>
    <row r="27" spans="2:7" ht="15" thickBot="1" x14ac:dyDescent="0.4">
      <c r="F27" s="9" t="s">
        <v>49</v>
      </c>
      <c r="G27" s="16">
        <v>0.1</v>
      </c>
    </row>
    <row r="28" spans="2:7" ht="15" thickBot="1" x14ac:dyDescent="0.4">
      <c r="F28" s="9" t="s">
        <v>49</v>
      </c>
      <c r="G28" s="16">
        <v>0.1</v>
      </c>
    </row>
    <row r="29" spans="2:7" ht="15" thickBot="1" x14ac:dyDescent="0.4">
      <c r="F29" s="9" t="s">
        <v>49</v>
      </c>
      <c r="G29" s="16">
        <v>0.1</v>
      </c>
    </row>
    <row r="30" spans="2:7" ht="15" thickBot="1" x14ac:dyDescent="0.4">
      <c r="F30" s="9" t="s">
        <v>49</v>
      </c>
      <c r="G30" s="16">
        <v>0.1</v>
      </c>
    </row>
    <row r="31" spans="2:7" ht="15" thickBot="1" x14ac:dyDescent="0.4">
      <c r="B31" s="5"/>
      <c r="C31" s="5" t="s">
        <v>51</v>
      </c>
      <c r="D31" s="5" t="s">
        <v>52</v>
      </c>
      <c r="F31" s="9" t="s">
        <v>49</v>
      </c>
      <c r="G31" s="16">
        <v>0.1</v>
      </c>
    </row>
    <row r="32" spans="2:7" ht="15" thickBot="1" x14ac:dyDescent="0.4">
      <c r="B32" s="5" t="s">
        <v>53</v>
      </c>
      <c r="C32" s="6">
        <v>0</v>
      </c>
      <c r="D32" s="6">
        <v>0</v>
      </c>
      <c r="F32" s="9" t="s">
        <v>49</v>
      </c>
      <c r="G32" s="16">
        <v>0.1</v>
      </c>
    </row>
    <row r="33" spans="2:7" ht="15" thickBot="1" x14ac:dyDescent="0.4">
      <c r="B33" s="5" t="s">
        <v>54</v>
      </c>
      <c r="C33" s="6">
        <f>COS(C26)*-1</f>
        <v>0.99991000042833744</v>
      </c>
      <c r="D33" s="6">
        <f>SIN(C26)</f>
        <v>1.3416074068153696E-2</v>
      </c>
      <c r="F33" s="9" t="s">
        <v>49</v>
      </c>
      <c r="G33" s="16">
        <v>0.1</v>
      </c>
    </row>
    <row r="34" spans="2:7" ht="15" thickBot="1" x14ac:dyDescent="0.4">
      <c r="F34" s="9" t="s">
        <v>49</v>
      </c>
      <c r="G34" s="16">
        <v>0.1</v>
      </c>
    </row>
    <row r="35" spans="2:7" ht="15" thickBot="1" x14ac:dyDescent="0.4">
      <c r="F35" s="9" t="s">
        <v>34</v>
      </c>
      <c r="G35" s="16">
        <v>0.1</v>
      </c>
    </row>
    <row r="36" spans="2:7" ht="15" thickBot="1" x14ac:dyDescent="0.4">
      <c r="B36" s="5" t="s">
        <v>55</v>
      </c>
      <c r="C36" s="12">
        <v>0.21</v>
      </c>
      <c r="D36" s="13"/>
      <c r="F36" s="9" t="s">
        <v>34</v>
      </c>
      <c r="G36" s="16">
        <v>0.1</v>
      </c>
    </row>
    <row r="37" spans="2:7" ht="15" thickBot="1" x14ac:dyDescent="0.4">
      <c r="F37" s="9" t="s">
        <v>34</v>
      </c>
      <c r="G37" s="16">
        <v>0.1</v>
      </c>
    </row>
    <row r="38" spans="2:7" ht="15" thickBot="1" x14ac:dyDescent="0.4">
      <c r="F38" s="9" t="s">
        <v>34</v>
      </c>
      <c r="G38" s="16">
        <v>0.1</v>
      </c>
    </row>
    <row r="39" spans="2:7" ht="15" thickBot="1" x14ac:dyDescent="0.4">
      <c r="F39" s="9" t="s">
        <v>34</v>
      </c>
      <c r="G39" s="16">
        <v>0.1</v>
      </c>
    </row>
    <row r="40" spans="2:7" ht="15" thickBot="1" x14ac:dyDescent="0.4">
      <c r="F40" s="9" t="s">
        <v>34</v>
      </c>
      <c r="G40" s="16">
        <v>0.1</v>
      </c>
    </row>
    <row r="41" spans="2:7" ht="15" thickBot="1" x14ac:dyDescent="0.4">
      <c r="F41" s="9" t="s">
        <v>34</v>
      </c>
      <c r="G41" s="16">
        <v>0.1</v>
      </c>
    </row>
    <row r="42" spans="2:7" ht="15" thickBot="1" x14ac:dyDescent="0.4">
      <c r="F42" s="9" t="s">
        <v>34</v>
      </c>
      <c r="G42" s="16">
        <v>0.1</v>
      </c>
    </row>
    <row r="43" spans="2:7" ht="15" thickBot="1" x14ac:dyDescent="0.4">
      <c r="F43" s="14">
        <v>8.3330000000000002</v>
      </c>
      <c r="G43" s="10">
        <v>4</v>
      </c>
    </row>
    <row r="44" spans="2:7" ht="15" thickBot="1" x14ac:dyDescent="0.4">
      <c r="F44" s="8">
        <f>SUM('4. ÍNDICE DE DESEMPEÑO'!$N$7:$N$9)</f>
        <v>0</v>
      </c>
      <c r="G44" s="18" cm="1">
        <f t="array" ref="G44">SUM(('4. ÍNDICE DE DESEMPEÑO'!$N$7:$N$9)/100)*F43</f>
        <v>0</v>
      </c>
    </row>
    <row r="45" spans="2:7" ht="15" thickBot="1" x14ac:dyDescent="0.4">
      <c r="F45" s="7" t="s">
        <v>50</v>
      </c>
      <c r="G45" s="8">
        <f>G44*PI()</f>
        <v>0</v>
      </c>
    </row>
    <row r="49" spans="6:8" x14ac:dyDescent="0.35">
      <c r="F49" s="5"/>
      <c r="G49" s="5" t="s">
        <v>51</v>
      </c>
      <c r="H49" s="5" t="s">
        <v>52</v>
      </c>
    </row>
    <row r="50" spans="6:8" x14ac:dyDescent="0.35">
      <c r="F50" s="5" t="s">
        <v>53</v>
      </c>
      <c r="G50" s="6">
        <v>0</v>
      </c>
      <c r="H50" s="6">
        <v>0</v>
      </c>
    </row>
    <row r="51" spans="6:8" x14ac:dyDescent="0.35">
      <c r="F51" s="5" t="s">
        <v>54</v>
      </c>
      <c r="G51" s="6">
        <f>COS(G45)*-1</f>
        <v>-1</v>
      </c>
      <c r="H51" s="6">
        <f>SIN(G45)</f>
        <v>0</v>
      </c>
    </row>
    <row r="53" spans="6:8" x14ac:dyDescent="0.35">
      <c r="F53" s="5" t="s">
        <v>55</v>
      </c>
      <c r="G53" s="19">
        <f>F44/3</f>
        <v>0</v>
      </c>
    </row>
  </sheetData>
  <mergeCells count="2">
    <mergeCell ref="B1:C1"/>
    <mergeCell ref="F1:G1"/>
  </mergeCells>
  <pageMargins left="0.7" right="0.7" top="0.75" bottom="0.75" header="0.3" footer="0.3"/>
  <tableParts count="5">
    <tablePart r:id="rId1"/>
    <tablePart r:id="rId2"/>
    <tablePart r:id="rId3"/>
    <tablePart r:id="rId4"/>
    <tablePart r:id="rId5"/>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C70B83193C7EB4488DBD790E42E8D61" ma:contentTypeVersion="15" ma:contentTypeDescription="Create a new document." ma:contentTypeScope="" ma:versionID="48b04d6f1567736c61cfd460d40be5d0">
  <xsd:schema xmlns:xsd="http://www.w3.org/2001/XMLSchema" xmlns:xs="http://www.w3.org/2001/XMLSchema" xmlns:p="http://schemas.microsoft.com/office/2006/metadata/properties" xmlns:ns3="bab85954-e11a-492f-a597-6727ca46df6a" xmlns:ns4="d1c1a8fb-ee19-49d1-a944-f6abf8bb8169" targetNamespace="http://schemas.microsoft.com/office/2006/metadata/properties" ma:root="true" ma:fieldsID="aec805a09be0d4771a2a708dbea04a85" ns3:_="" ns4:_="">
    <xsd:import namespace="bab85954-e11a-492f-a597-6727ca46df6a"/>
    <xsd:import namespace="d1c1a8fb-ee19-49d1-a944-f6abf8bb8169"/>
    <xsd:element name="properties">
      <xsd:complexType>
        <xsd:sequence>
          <xsd:element name="documentManagement">
            <xsd:complexType>
              <xsd:all>
                <xsd:element ref="ns3:MediaServiceMetadata" minOccurs="0"/>
                <xsd:element ref="ns3:MediaServiceFastMetadata" minOccurs="0"/>
                <xsd:element ref="ns3:_activity" minOccurs="0"/>
                <xsd:element ref="ns4:SharedWithUsers" minOccurs="0"/>
                <xsd:element ref="ns4:SharedWithDetails" minOccurs="0"/>
                <xsd:element ref="ns4:SharingHintHash" minOccurs="0"/>
                <xsd:element ref="ns3:MediaServiceDateTaken" minOccurs="0"/>
                <xsd:element ref="ns3:MediaServiceObjectDetectorVersions" minOccurs="0"/>
                <xsd:element ref="ns3:MediaServiceAutoTags" minOccurs="0"/>
                <xsd:element ref="ns3:MediaLengthInSeconds" minOccurs="0"/>
                <xsd:element ref="ns3:MediaServiceOCR" minOccurs="0"/>
                <xsd:element ref="ns3:MediaServiceGenerationTime" minOccurs="0"/>
                <xsd:element ref="ns3:MediaServiceEventHashCode"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ab85954-e11a-492f-a597-6727ca46df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activity" ma:index="10" nillable="true" ma:displayName="_activity" ma:hidden="true" ma:internalName="_activity">
      <xsd:simpleType>
        <xsd:restriction base="dms:Note"/>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ystemTags" ma:index="21" nillable="true" ma:displayName="MediaServiceSystemTags" ma:hidden="true" ma:internalName="MediaServiceSystemTags" ma:readOnly="true">
      <xsd:simpleType>
        <xsd:restriction base="dms:Note"/>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1c1a8fb-ee19-49d1-a944-f6abf8bb8169"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SharingHintHash" ma:index="13"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bab85954-e11a-492f-a597-6727ca46df6a" xsi:nil="true"/>
  </documentManagement>
</p:properties>
</file>

<file path=customXml/itemProps1.xml><?xml version="1.0" encoding="utf-8"?>
<ds:datastoreItem xmlns:ds="http://schemas.openxmlformats.org/officeDocument/2006/customXml" ds:itemID="{DDA1284E-5066-4E66-AC46-F35E9144DBC6}">
  <ds:schemaRefs>
    <ds:schemaRef ds:uri="http://schemas.microsoft.com/sharepoint/v3/contenttype/forms"/>
  </ds:schemaRefs>
</ds:datastoreItem>
</file>

<file path=customXml/itemProps2.xml><?xml version="1.0" encoding="utf-8"?>
<ds:datastoreItem xmlns:ds="http://schemas.openxmlformats.org/officeDocument/2006/customXml" ds:itemID="{E4B56234-4402-4DFD-B494-183F1B0BF5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ab85954-e11a-492f-a597-6727ca46df6a"/>
    <ds:schemaRef ds:uri="d1c1a8fb-ee19-49d1-a944-f6abf8bb816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813C6A4-EAAC-4CDF-84CF-587D01BC177E}">
  <ds:schemaRefs>
    <ds:schemaRef ds:uri="http://schemas.microsoft.com/office/2006/metadata/properties"/>
    <ds:schemaRef ds:uri="http://purl.org/dc/elements/1.1/"/>
    <ds:schemaRef ds:uri="http://purl.org/dc/terms/"/>
    <ds:schemaRef ds:uri="http://www.w3.org/XML/1998/namespace"/>
    <ds:schemaRef ds:uri="http://schemas.microsoft.com/office/2006/documentManagement/types"/>
    <ds:schemaRef ds:uri="http://purl.org/dc/dcmitype/"/>
    <ds:schemaRef ds:uri="http://schemas.microsoft.com/office/infopath/2007/PartnerControls"/>
    <ds:schemaRef ds:uri="http://schemas.openxmlformats.org/package/2006/metadata/core-properties"/>
    <ds:schemaRef ds:uri="d1c1a8fb-ee19-49d1-a944-f6abf8bb8169"/>
    <ds:schemaRef ds:uri="bab85954-e11a-492f-a597-6727ca46df6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1</vt:i4>
      </vt:variant>
    </vt:vector>
  </HeadingPairs>
  <TitlesOfParts>
    <vt:vector size="8" baseType="lpstr">
      <vt:lpstr>INSTRUCCIONES</vt:lpstr>
      <vt:lpstr>1. ÍNDICE DE MADUREZ</vt:lpstr>
      <vt:lpstr>2. ESCALA DE FACTIBILIDAD</vt:lpstr>
      <vt:lpstr>3. ESCALA DE ACEPTABILIDAD</vt:lpstr>
      <vt:lpstr>4. ÍNDICE DE DESEMPEÑO</vt:lpstr>
      <vt:lpstr>5. CONTROL EXPEDIENTES CLINICOS</vt:lpstr>
      <vt:lpstr>calculos</vt:lpstr>
      <vt:lpstr>'4. ÍNDICE DE DESEMPEÑO'!_Hlk174442753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HEARTS</dc:creator>
  <cp:keywords/>
  <dc:description/>
  <cp:lastModifiedBy>Rodriguez, Libardo (OS-)</cp:lastModifiedBy>
  <cp:revision/>
  <dcterms:created xsi:type="dcterms:W3CDTF">2023-06-13T21:56:53Z</dcterms:created>
  <dcterms:modified xsi:type="dcterms:W3CDTF">2025-01-14T17:59:07Z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0x0101004C70B83193C7EB4488DBD790E42E8D61</vt:lpwstr>
  </property>
</Properties>
</file>