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5.xml" ContentType="application/vnd.openxmlformats-officedocument.drawingml.chartshape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codeName="ThisWorkbook"/>
  <mc:AlternateContent xmlns:mc="http://schemas.openxmlformats.org/markup-compatibility/2006">
    <mc:Choice Requires="x15">
      <x15ac:absPath xmlns:x15ac="http://schemas.microsoft.com/office/spreadsheetml/2010/11/ac" url="C:\Users\rodrigulib\Desktop\"/>
    </mc:Choice>
  </mc:AlternateContent>
  <xr:revisionPtr revIDLastSave="0" documentId="13_ncr:1_{D6BAE1D2-0940-48EB-BFD2-529D7C65B135}" xr6:coauthVersionLast="47" xr6:coauthVersionMax="47" xr10:uidLastSave="{00000000-0000-0000-0000-000000000000}"/>
  <bookViews>
    <workbookView xWindow="-28910" yWindow="-6830" windowWidth="29020" windowHeight="15700" tabRatio="769" xr2:uid="{00000000-000D-0000-FFFF-FFFF00000000}"/>
  </bookViews>
  <sheets>
    <sheet name="INSTRUCTIONS" sheetId="5" r:id="rId1"/>
    <sheet name="1. Maturity Index" sheetId="8" r:id="rId2"/>
    <sheet name="2.Feasibility Scale" sheetId="13" r:id="rId3"/>
    <sheet name="3. Acceptability Scale" sheetId="14" r:id="rId4"/>
    <sheet name="4. Performance Index" sheetId="11" r:id="rId5"/>
    <sheet name="5. Clinical Records Control" sheetId="15" r:id="rId6"/>
    <sheet name="calculos" sheetId="9" state="hidden" r:id="rId7"/>
  </sheets>
  <definedNames>
    <definedName name="_Hlk174442753" localSheetId="4">'4. Performance Index'!$B$23</definedName>
    <definedName name="ABRIL">#REF!</definedName>
    <definedName name="AGOSTO">#REF!</definedName>
    <definedName name="DICIEMBRE">#REF!</definedName>
    <definedName name="ENERO">#REF!</definedName>
    <definedName name="FEBRERO">#REF!</definedName>
    <definedName name="JULIO">#REF!</definedName>
    <definedName name="JUNIO">#REF!</definedName>
    <definedName name="MAN">'5. Clinical Records Control'!$E$3</definedName>
    <definedName name="MARZO">#REF!</definedName>
    <definedName name="MAYO">#REF!</definedName>
    <definedName name="Mes_Elegido">#REF!</definedName>
    <definedName name="Monto_a_cobrar">#REF!</definedName>
    <definedName name="Monto_Facturado">#REF!</definedName>
    <definedName name="Monto_vencido">#REF!</definedName>
    <definedName name="NOVIEMBRE">#REF!</definedName>
    <definedName name="OCTUBRE">#REF!</definedName>
    <definedName name="Porcentaje">#REF!</definedName>
    <definedName name="Promedio_dias">#REF!</definedName>
    <definedName name="SEPTIEMBRE">#REF!</definedName>
    <definedName name="Vencido">#REF!</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23" i="15" l="1"/>
  <c r="J124" i="15"/>
  <c r="J125" i="15"/>
  <c r="J126" i="15"/>
  <c r="J127" i="15"/>
  <c r="J128" i="15"/>
  <c r="J129" i="15"/>
  <c r="J130" i="15"/>
  <c r="J131" i="15"/>
  <c r="J132" i="15"/>
  <c r="J133" i="15"/>
  <c r="J134" i="15"/>
  <c r="J135" i="15"/>
  <c r="J136" i="15"/>
  <c r="J137" i="15"/>
  <c r="J138" i="15"/>
  <c r="J139" i="15"/>
  <c r="J140" i="15"/>
  <c r="J141" i="15"/>
  <c r="J142" i="15"/>
  <c r="J143" i="15"/>
  <c r="J144" i="15"/>
  <c r="J145" i="15"/>
  <c r="J146" i="15"/>
  <c r="J147" i="15"/>
  <c r="J148" i="15"/>
  <c r="J149" i="15"/>
  <c r="J150" i="15"/>
  <c r="J151" i="15"/>
  <c r="J152" i="15"/>
  <c r="J153" i="15"/>
  <c r="J154" i="15"/>
  <c r="J155" i="15"/>
  <c r="J156" i="15"/>
  <c r="J157" i="15"/>
  <c r="J158" i="15"/>
  <c r="J159" i="15"/>
  <c r="J160" i="15"/>
  <c r="J161" i="15"/>
  <c r="J162" i="15"/>
  <c r="J163" i="15"/>
  <c r="J164" i="15"/>
  <c r="J165" i="15"/>
  <c r="J166" i="15"/>
  <c r="J167" i="15"/>
  <c r="J168" i="15"/>
  <c r="J169" i="15"/>
  <c r="J170" i="15"/>
  <c r="J171" i="15"/>
  <c r="J172" i="15"/>
  <c r="J173" i="15"/>
  <c r="J174" i="15"/>
  <c r="J175" i="15"/>
  <c r="J176" i="15"/>
  <c r="J177" i="15"/>
  <c r="J178" i="15"/>
  <c r="J179" i="15"/>
  <c r="J180" i="15"/>
  <c r="J181" i="15"/>
  <c r="J182" i="15"/>
  <c r="J183" i="15"/>
  <c r="J184" i="15"/>
  <c r="J185" i="15"/>
  <c r="J186" i="15"/>
  <c r="J187" i="15"/>
  <c r="J188" i="15"/>
  <c r="J189" i="15"/>
  <c r="J190" i="15"/>
  <c r="J191" i="15"/>
  <c r="J192" i="15"/>
  <c r="J193" i="15"/>
  <c r="J194" i="15"/>
  <c r="J195" i="15"/>
  <c r="J196" i="15"/>
  <c r="J197" i="15"/>
  <c r="J198" i="15"/>
  <c r="J199" i="15"/>
  <c r="J200" i="15"/>
  <c r="J201" i="15"/>
  <c r="J202" i="15"/>
  <c r="J5" i="15"/>
  <c r="J6" i="15"/>
  <c r="J7" i="15"/>
  <c r="J8" i="15"/>
  <c r="J9" i="15"/>
  <c r="J10" i="15"/>
  <c r="J11" i="15"/>
  <c r="J12" i="15"/>
  <c r="J13" i="15"/>
  <c r="J14" i="15"/>
  <c r="J15" i="15"/>
  <c r="J16" i="15"/>
  <c r="J17" i="15"/>
  <c r="J18" i="15"/>
  <c r="J19" i="15"/>
  <c r="J20" i="15"/>
  <c r="J21" i="15"/>
  <c r="J22" i="15"/>
  <c r="J23" i="15"/>
  <c r="J24" i="15"/>
  <c r="J25" i="15"/>
  <c r="J26" i="15"/>
  <c r="J27" i="15"/>
  <c r="J28" i="15"/>
  <c r="J29" i="15"/>
  <c r="J30" i="15"/>
  <c r="J31" i="15"/>
  <c r="J32" i="15"/>
  <c r="J33" i="15"/>
  <c r="J34" i="15"/>
  <c r="J35" i="15"/>
  <c r="J36" i="15"/>
  <c r="J37" i="15"/>
  <c r="J38" i="15"/>
  <c r="J39" i="15"/>
  <c r="J40" i="15"/>
  <c r="J41" i="15"/>
  <c r="J42" i="15"/>
  <c r="J43" i="15"/>
  <c r="J44" i="15"/>
  <c r="J45" i="15"/>
  <c r="J46" i="15"/>
  <c r="J47" i="15"/>
  <c r="J48" i="15"/>
  <c r="J49" i="15"/>
  <c r="J50" i="15"/>
  <c r="J51" i="15"/>
  <c r="J52" i="15"/>
  <c r="J53" i="15"/>
  <c r="J54" i="15"/>
  <c r="J55" i="15"/>
  <c r="J56" i="15"/>
  <c r="J57" i="15"/>
  <c r="J58" i="15"/>
  <c r="J59" i="15"/>
  <c r="J60" i="15"/>
  <c r="J61" i="15"/>
  <c r="J62" i="15"/>
  <c r="J63" i="15"/>
  <c r="J64" i="15"/>
  <c r="J65" i="15"/>
  <c r="J66" i="15"/>
  <c r="J67" i="15"/>
  <c r="J68" i="15"/>
  <c r="J69" i="15"/>
  <c r="J70" i="15"/>
  <c r="J71" i="15"/>
  <c r="J72" i="15"/>
  <c r="J73" i="15"/>
  <c r="J74" i="15"/>
  <c r="J75" i="15"/>
  <c r="J76" i="15"/>
  <c r="J77" i="15"/>
  <c r="J78" i="15"/>
  <c r="J79" i="15"/>
  <c r="J80" i="15"/>
  <c r="J81" i="15"/>
  <c r="J82" i="15"/>
  <c r="J83" i="15"/>
  <c r="J84" i="15"/>
  <c r="J85" i="15"/>
  <c r="J86" i="15"/>
  <c r="J87" i="15"/>
  <c r="J88" i="15"/>
  <c r="J89" i="15"/>
  <c r="J90" i="15"/>
  <c r="J91" i="15"/>
  <c r="J92" i="15"/>
  <c r="J93" i="15"/>
  <c r="J94" i="15"/>
  <c r="J95" i="15"/>
  <c r="J96" i="15"/>
  <c r="J97" i="15"/>
  <c r="J98" i="15"/>
  <c r="J99" i="15"/>
  <c r="J100" i="15"/>
  <c r="J101" i="15"/>
  <c r="J102" i="15"/>
  <c r="J103" i="15"/>
  <c r="J104" i="15"/>
  <c r="J105" i="15"/>
  <c r="J106" i="15"/>
  <c r="J107" i="15"/>
  <c r="J108" i="15"/>
  <c r="J109" i="15"/>
  <c r="J110" i="15"/>
  <c r="J111" i="15"/>
  <c r="J112" i="15"/>
  <c r="J113" i="15"/>
  <c r="J114" i="15"/>
  <c r="J115" i="15"/>
  <c r="J116" i="15"/>
  <c r="J117" i="15"/>
  <c r="J118" i="15"/>
  <c r="J119" i="15"/>
  <c r="J120" i="15"/>
  <c r="J121" i="15"/>
  <c r="J122" i="15"/>
  <c r="J22" i="8"/>
  <c r="J21" i="8"/>
  <c r="J12" i="8"/>
  <c r="J11" i="8"/>
  <c r="M6" i="15" l="1"/>
  <c r="L6" i="15"/>
  <c r="J4" i="15"/>
  <c r="J3" i="15"/>
  <c r="G14" i="14" l="1"/>
  <c r="G13" i="14"/>
  <c r="G12" i="14"/>
  <c r="G11" i="14"/>
  <c r="G10" i="14"/>
  <c r="G9" i="14"/>
  <c r="H14" i="13"/>
  <c r="H13" i="13"/>
  <c r="H12" i="13"/>
  <c r="H11" i="13"/>
  <c r="H10" i="13"/>
  <c r="L5" i="15"/>
  <c r="O3" i="15" s="1"/>
  <c r="H6" i="8"/>
  <c r="I6" i="8" s="1"/>
  <c r="M8" i="11"/>
  <c r="M5" i="15" l="1"/>
  <c r="P3" i="15" s="1"/>
  <c r="D18" i="13"/>
  <c r="C18" i="14"/>
  <c r="H20" i="8"/>
  <c r="I20" i="8" s="1"/>
  <c r="H19" i="8"/>
  <c r="I19" i="8" s="1"/>
  <c r="H18" i="8"/>
  <c r="I18" i="8" s="1"/>
  <c r="H17" i="8"/>
  <c r="I17" i="8" s="1"/>
  <c r="J20" i="8"/>
  <c r="J19" i="8"/>
  <c r="J18" i="8"/>
  <c r="J17" i="8"/>
  <c r="J16" i="8"/>
  <c r="J15" i="8"/>
  <c r="J14" i="8"/>
  <c r="J13" i="8"/>
  <c r="H16" i="8"/>
  <c r="I16" i="8" s="1"/>
  <c r="H15" i="8"/>
  <c r="I15" i="8" s="1"/>
  <c r="H14" i="8"/>
  <c r="I14" i="8" s="1"/>
  <c r="H13" i="8"/>
  <c r="I13" i="8" s="1"/>
  <c r="H10" i="8"/>
  <c r="I10" i="8" s="1"/>
  <c r="H9" i="8"/>
  <c r="I9" i="8" s="1"/>
  <c r="H8" i="8"/>
  <c r="I8" i="8" s="1"/>
  <c r="H7" i="8"/>
  <c r="I7" i="8" s="1"/>
  <c r="M9" i="11" l="1"/>
  <c r="N9" i="11" s="1"/>
  <c r="M7" i="11"/>
  <c r="N7" i="11" s="1"/>
  <c r="J10" i="8"/>
  <c r="J9" i="8"/>
  <c r="J7" i="8"/>
  <c r="J8" i="8"/>
  <c r="J6" i="8"/>
  <c r="N8" i="11"/>
  <c r="I22" i="8"/>
  <c r="I21" i="8"/>
  <c r="I12" i="8"/>
  <c r="I11" i="8"/>
  <c r="B24" i="9"/>
  <c r="C25" i="9" l="1" a="1"/>
  <c r="C25" i="9" s="1"/>
  <c r="C26" i="9" s="1"/>
  <c r="D33" i="9" s="1"/>
  <c r="B25" i="9"/>
  <c r="G44" i="9" a="1"/>
  <c r="G44" i="9" s="1"/>
  <c r="G45" i="9" s="1"/>
  <c r="H51" i="9" s="1"/>
  <c r="F44" i="9"/>
  <c r="G53" i="9" s="1"/>
  <c r="G51" i="9" l="1"/>
  <c r="C33" i="9"/>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<sst xmlns="http://schemas.openxmlformats.org/spreadsheetml/2006/main" count="441" uniqueCount="351">
  <si>
    <t>≥90%</t>
  </si>
  <si>
    <t>≥80%</t>
  </si>
  <si>
    <t>Tratamiento</t>
  </si>
  <si>
    <t xml:space="preserve"> </t>
  </si>
  <si>
    <t>≥70%</t>
  </si>
  <si>
    <t>Retorno mensual de información sobre los resultados</t>
  </si>
  <si>
    <t>Indicador</t>
  </si>
  <si>
    <t>Cobertura*</t>
  </si>
  <si>
    <t>Nivel 5</t>
  </si>
  <si>
    <t>Indice de madurez</t>
  </si>
  <si>
    <t>Indice de desempeño</t>
  </si>
  <si>
    <t xml:space="preserve">Implementación </t>
  </si>
  <si>
    <t>Renovación de la prescripción</t>
  </si>
  <si>
    <t xml:space="preserve">Nivel </t>
  </si>
  <si>
    <t>Escala</t>
  </si>
  <si>
    <t>Nivel 1</t>
  </si>
  <si>
    <t>Nivel 2</t>
  </si>
  <si>
    <t>Nivel 3</t>
  </si>
  <si>
    <t>Nivel 4</t>
  </si>
  <si>
    <t xml:space="preserve">Grados </t>
  </si>
  <si>
    <t>X</t>
  </si>
  <si>
    <t>Y</t>
  </si>
  <si>
    <t>Inicial</t>
  </si>
  <si>
    <t>Final</t>
  </si>
  <si>
    <t xml:space="preserve">Maximo </t>
  </si>
  <si>
    <t xml:space="preserve">Clasificación de riesgo </t>
  </si>
  <si>
    <t>Numerador</t>
  </si>
  <si>
    <t>Denominador</t>
  </si>
  <si>
    <t>Sexo</t>
  </si>
  <si>
    <r>
      <rPr>
        <b/>
        <sz val="22"/>
        <color rgb="FFE55A62"/>
        <rFont val="Calibri"/>
        <family val="2"/>
      </rPr>
      <t>Instructions</t>
    </r>
    <r>
      <rPr>
        <b/>
        <sz val="22"/>
        <color rgb="FFFF0000"/>
        <rFont val="Calibri"/>
        <family val="2"/>
      </rPr>
      <t xml:space="preserve"> </t>
    </r>
  </si>
  <si>
    <t xml:space="preserve">PCC name: </t>
  </si>
  <si>
    <t xml:space="preserve">Evaluation date: </t>
  </si>
  <si>
    <t>Patient identifier (anonymized)</t>
  </si>
  <si>
    <t>Audited clinical records</t>
  </si>
  <si>
    <t>Clinical record 1</t>
  </si>
  <si>
    <t>Clinical record 2</t>
  </si>
  <si>
    <t>Clinical record 3</t>
  </si>
  <si>
    <t>Clinical record 4</t>
  </si>
  <si>
    <t>Clinical record 5</t>
  </si>
  <si>
    <t>Clinical record 6</t>
  </si>
  <si>
    <t>Clinical record 7</t>
  </si>
  <si>
    <t>Clinical record 8</t>
  </si>
  <si>
    <t>Clinical record 9</t>
  </si>
  <si>
    <t>Clinical record 10</t>
  </si>
  <si>
    <t>Clinical record 11</t>
  </si>
  <si>
    <t>Clinical record 12</t>
  </si>
  <si>
    <t>Clinical record 13</t>
  </si>
  <si>
    <t>Clinical record 14</t>
  </si>
  <si>
    <t>Clinical record 15</t>
  </si>
  <si>
    <t>Clinical record 16</t>
  </si>
  <si>
    <t>Clinical record 17</t>
  </si>
  <si>
    <t>Clinical record 18</t>
  </si>
  <si>
    <t>Clinical record 19</t>
  </si>
  <si>
    <t>Clinical record 20</t>
  </si>
  <si>
    <t>Clinical record 21</t>
  </si>
  <si>
    <t>Clinical record 22</t>
  </si>
  <si>
    <t>Clinical record 23</t>
  </si>
  <si>
    <t>Clinical record 24</t>
  </si>
  <si>
    <t>Clinical record 25</t>
  </si>
  <si>
    <t>Clinical record 26</t>
  </si>
  <si>
    <t>Clinical record 27</t>
  </si>
  <si>
    <t>Clinical record 28</t>
  </si>
  <si>
    <t>Clinical record 29</t>
  </si>
  <si>
    <t>Clinical record 30</t>
  </si>
  <si>
    <t>Clinical record 31</t>
  </si>
  <si>
    <t>Clinical record 32</t>
  </si>
  <si>
    <t>Clinical record 33</t>
  </si>
  <si>
    <t>Clinical record 34</t>
  </si>
  <si>
    <t>Clinical record 35</t>
  </si>
  <si>
    <t>Clinical record 36</t>
  </si>
  <si>
    <t>Clinical record 37</t>
  </si>
  <si>
    <t>Clinical record 38</t>
  </si>
  <si>
    <t>Clinical record 39</t>
  </si>
  <si>
    <t>Clinical record 40</t>
  </si>
  <si>
    <t>Clinical record 41</t>
  </si>
  <si>
    <t>Clinical record 42</t>
  </si>
  <si>
    <t>Clinical record 43</t>
  </si>
  <si>
    <t>Clinical record 44</t>
  </si>
  <si>
    <t>Clinical record 45</t>
  </si>
  <si>
    <t>Clinical record 46</t>
  </si>
  <si>
    <t>Clinical record 47</t>
  </si>
  <si>
    <t>Clinical record 48</t>
  </si>
  <si>
    <t>Clinical record 49</t>
  </si>
  <si>
    <t>Clinical record 50</t>
  </si>
  <si>
    <t>Clinical record 51</t>
  </si>
  <si>
    <t>Clinical record 52</t>
  </si>
  <si>
    <t>Clinical record 53</t>
  </si>
  <si>
    <t>Clinical record 54</t>
  </si>
  <si>
    <t>Clinical record 55</t>
  </si>
  <si>
    <t>Clinical record 56</t>
  </si>
  <si>
    <t>Clinical record 57</t>
  </si>
  <si>
    <t>Clinical record 58</t>
  </si>
  <si>
    <t>Clinical record 59</t>
  </si>
  <si>
    <t>Clinical record 60</t>
  </si>
  <si>
    <t>Clinical record 61</t>
  </si>
  <si>
    <t>Clinical record 62</t>
  </si>
  <si>
    <t>Clinical record 63</t>
  </si>
  <si>
    <t>Clinical record 64</t>
  </si>
  <si>
    <t>Clinical record 65</t>
  </si>
  <si>
    <t>Clinical record 66</t>
  </si>
  <si>
    <t>Clinical record 67</t>
  </si>
  <si>
    <t>Clinical record 68</t>
  </si>
  <si>
    <t>Clinical record 69</t>
  </si>
  <si>
    <t>Clinical record 70</t>
  </si>
  <si>
    <t>Clinical record 71</t>
  </si>
  <si>
    <t>Clinical record 72</t>
  </si>
  <si>
    <t>Clinical record 73</t>
  </si>
  <si>
    <t>Clinical record 74</t>
  </si>
  <si>
    <t>Clinical record 75</t>
  </si>
  <si>
    <t>Clinical record 76</t>
  </si>
  <si>
    <t>Clinical record 77</t>
  </si>
  <si>
    <t>Clinical record 78</t>
  </si>
  <si>
    <t>Clinical record 79</t>
  </si>
  <si>
    <t>Clinical record 80</t>
  </si>
  <si>
    <t>Clinical record 81</t>
  </si>
  <si>
    <t>Clinical record 82</t>
  </si>
  <si>
    <t>Clinical record 83</t>
  </si>
  <si>
    <t>Clinical record 84</t>
  </si>
  <si>
    <t>Clinical record 85</t>
  </si>
  <si>
    <t>Clinical record 86</t>
  </si>
  <si>
    <t>Clinical record 87</t>
  </si>
  <si>
    <t>Clinical record 88</t>
  </si>
  <si>
    <t>Clinical record 89</t>
  </si>
  <si>
    <t>Clinical record 90</t>
  </si>
  <si>
    <t>Clinical record 91</t>
  </si>
  <si>
    <t>Clinical record 92</t>
  </si>
  <si>
    <t>Clinical record 93</t>
  </si>
  <si>
    <t>Clinical record 94</t>
  </si>
  <si>
    <t>Clinical record 95</t>
  </si>
  <si>
    <t>Clinical record 96</t>
  </si>
  <si>
    <t>Clinical record 97</t>
  </si>
  <si>
    <t>Clinical record 98</t>
  </si>
  <si>
    <t>Clinical record 99</t>
  </si>
  <si>
    <t>Clinical record 100</t>
  </si>
  <si>
    <t>Clinical record 101</t>
  </si>
  <si>
    <t>Clinical record 102</t>
  </si>
  <si>
    <t>Clinical record 103</t>
  </si>
  <si>
    <t>Clinical record 104</t>
  </si>
  <si>
    <t>Clinical record 105</t>
  </si>
  <si>
    <t>Clinical record 106</t>
  </si>
  <si>
    <t>Clinical record 107</t>
  </si>
  <si>
    <t>Clinical record 108</t>
  </si>
  <si>
    <t>Clinical record 109</t>
  </si>
  <si>
    <t>Clinical record 110</t>
  </si>
  <si>
    <t>Clinical record 111</t>
  </si>
  <si>
    <t>Clinical record 112</t>
  </si>
  <si>
    <t>Clinical record 113</t>
  </si>
  <si>
    <t>Clinical record 114</t>
  </si>
  <si>
    <t>Clinical record 115</t>
  </si>
  <si>
    <t>Clinical record 116</t>
  </si>
  <si>
    <t>Clinical record 117</t>
  </si>
  <si>
    <t>Clinical record 118</t>
  </si>
  <si>
    <t>Clinical record 119</t>
  </si>
  <si>
    <t>Clinical record 120</t>
  </si>
  <si>
    <t>Clinical record 121</t>
  </si>
  <si>
    <t>Clinical record 122</t>
  </si>
  <si>
    <t>Clinical record 123</t>
  </si>
  <si>
    <t>Clinical record 124</t>
  </si>
  <si>
    <t>Clinical record 125</t>
  </si>
  <si>
    <t>Clinical record 126</t>
  </si>
  <si>
    <t>Clinical record 127</t>
  </si>
  <si>
    <t>Clinical record 128</t>
  </si>
  <si>
    <t>Clinical record 129</t>
  </si>
  <si>
    <t>Clinical record 130</t>
  </si>
  <si>
    <t>Clinical record 131</t>
  </si>
  <si>
    <t>Clinical record 132</t>
  </si>
  <si>
    <t>Clinical record 133</t>
  </si>
  <si>
    <t>Clinical record 134</t>
  </si>
  <si>
    <t>Clinical record 135</t>
  </si>
  <si>
    <t>Clinical record 136</t>
  </si>
  <si>
    <t>Clinical record 137</t>
  </si>
  <si>
    <t>Clinical record 138</t>
  </si>
  <si>
    <t>Clinical record 139</t>
  </si>
  <si>
    <t>Clinical record 140</t>
  </si>
  <si>
    <t>Clinical record 141</t>
  </si>
  <si>
    <t>Clinical record 142</t>
  </si>
  <si>
    <t>Clinical record 143</t>
  </si>
  <si>
    <t>Clinical record 144</t>
  </si>
  <si>
    <t>Clinical record 145</t>
  </si>
  <si>
    <t>Clinical record 146</t>
  </si>
  <si>
    <t>Clinical record 147</t>
  </si>
  <si>
    <t>Clinical record 148</t>
  </si>
  <si>
    <t>Clinical record 149</t>
  </si>
  <si>
    <t>Clinical record 150</t>
  </si>
  <si>
    <t>Clinical record 151</t>
  </si>
  <si>
    <t>Clinical record 152</t>
  </si>
  <si>
    <t>Clinical record 153</t>
  </si>
  <si>
    <t>Clinical record 154</t>
  </si>
  <si>
    <t>Clinical record 155</t>
  </si>
  <si>
    <t>Clinical record 156</t>
  </si>
  <si>
    <t>Clinical record 157</t>
  </si>
  <si>
    <t>Clinical record 158</t>
  </si>
  <si>
    <t>Clinical record 159</t>
  </si>
  <si>
    <t>Clinical record 160</t>
  </si>
  <si>
    <t>Clinical record 161</t>
  </si>
  <si>
    <t>Clinical record 162</t>
  </si>
  <si>
    <t>Clinical record 163</t>
  </si>
  <si>
    <t>Clinical record 164</t>
  </si>
  <si>
    <t>Clinical record 165</t>
  </si>
  <si>
    <t>Clinical record 166</t>
  </si>
  <si>
    <t>Clinical record 167</t>
  </si>
  <si>
    <t>Clinical record 168</t>
  </si>
  <si>
    <t>Clinical record 169</t>
  </si>
  <si>
    <t>Clinical record 170</t>
  </si>
  <si>
    <t>Clinical record 171</t>
  </si>
  <si>
    <t>Clinical record 172</t>
  </si>
  <si>
    <t>Clinical record 173</t>
  </si>
  <si>
    <t>Clinical record 174</t>
  </si>
  <si>
    <t>Clinical record 175</t>
  </si>
  <si>
    <t>Clinical record 176</t>
  </si>
  <si>
    <t>Clinical record 177</t>
  </si>
  <si>
    <t>Clinical record 178</t>
  </si>
  <si>
    <t>Clinical record 179</t>
  </si>
  <si>
    <t>Clinical record 180</t>
  </si>
  <si>
    <t>Clinical record 181</t>
  </si>
  <si>
    <t>Clinical record 182</t>
  </si>
  <si>
    <t>Clinical record 183</t>
  </si>
  <si>
    <t>Clinical record 184</t>
  </si>
  <si>
    <t>Clinical record 185</t>
  </si>
  <si>
    <t>Clinical record 186</t>
  </si>
  <si>
    <t>Clinical record 187</t>
  </si>
  <si>
    <t>Clinical record 188</t>
  </si>
  <si>
    <t>Clinical record 189</t>
  </si>
  <si>
    <t>Clinical record 190</t>
  </si>
  <si>
    <t>Clinical record 191</t>
  </si>
  <si>
    <t>Clinical record 192</t>
  </si>
  <si>
    <t>Clinical record 193</t>
  </si>
  <si>
    <t>Clinical record 194</t>
  </si>
  <si>
    <t>Clinical record 195</t>
  </si>
  <si>
    <t>Clinical record 196</t>
  </si>
  <si>
    <t>Clinical record 197</t>
  </si>
  <si>
    <t>Clinical record 198</t>
  </si>
  <si>
    <t>Clinical record 199</t>
  </si>
  <si>
    <t>Clinical record 200</t>
  </si>
  <si>
    <t>Date of birth
 (Day/month/year)</t>
  </si>
  <si>
    <t>Sex</t>
  </si>
  <si>
    <t xml:space="preserve">Cardiovascular risk classification </t>
  </si>
  <si>
    <t>1. BP measurement accuracy</t>
  </si>
  <si>
    <t>2. CVD risk assessment</t>
  </si>
  <si>
    <t>4. Treatment intensification</t>
  </si>
  <si>
    <t>5. Continuity of care and follow-up</t>
  </si>
  <si>
    <t>6. Team-based care and task-shifting</t>
  </si>
  <si>
    <t>7. Medication refill frequency</t>
  </si>
  <si>
    <t>8. System for performance evaluation with feedback</t>
  </si>
  <si>
    <t>Delivery
System</t>
  </si>
  <si>
    <t>Continuity of
care and
follow-up</t>
  </si>
  <si>
    <t>Diagnosis</t>
  </si>
  <si>
    <t>Improvement Interventions</t>
  </si>
  <si>
    <t>Drivers for hypertension control and cardiovascular risk management</t>
  </si>
  <si>
    <t>Score</t>
  </si>
  <si>
    <t>Degree of implementation achieved by the PCC</t>
  </si>
  <si>
    <t>Degree of implementation achieved by the PCC relative to the target</t>
  </si>
  <si>
    <t>Identified implementation barriers</t>
  </si>
  <si>
    <t>Proposed improvement actions</t>
  </si>
  <si>
    <t>Identified barriers and improvement action</t>
  </si>
  <si>
    <t>Recommended interventions and score obtained by the PCC</t>
  </si>
  <si>
    <t>HEARTS Implementation Maturity</t>
  </si>
  <si>
    <t>1.c. Implement the exclusive use of validated automatic BPMD for clinical practice.</t>
  </si>
  <si>
    <t>3.a. Standardized treatment protocol with specific medications and doses</t>
  </si>
  <si>
    <t>3.b. Established protocol using FDC medication.</t>
  </si>
  <si>
    <t>5.a. Follow-up of elevated BP within 2-4 weeks if not controlled.</t>
  </si>
  <si>
    <t>6.a. BP measurement by NPHW appropriately trained and certified</t>
  </si>
  <si>
    <t>6.b Follow-up BP visits with NPHW under supervision and guided by protocol.</t>
  </si>
  <si>
    <t>6.c Medication titration by a NPHW under supervision and guided by protocol.</t>
  </si>
  <si>
    <t>1.a. Establish BP measurement training every six months for all staff involved with BP measurement.</t>
  </si>
  <si>
    <t>1.b. Institute standardized BP measurement protocols, including patient preparation and repeated BP measurement if the first BP reading is elevated.</t>
  </si>
  <si>
    <t>2.a. Assess the CVD risk in all patients with hypertension to guide BP goal and frequency of follow-up.</t>
  </si>
  <si>
    <t>2.b. Use of combination BP medication, statin, aspirin (as needed) in high CVD risk patients, including those with diabetes and CKD.</t>
  </si>
  <si>
    <t>4.a. Initiate pharmacological treatment immediately after the diagnosis of HTN is confirmed.</t>
  </si>
  <si>
    <t>4.b. Medication must be added or intensified as per standard protocol if BP ≥ 140/90 or SBP ≥130 mmHg for high-risk patients.</t>
  </si>
  <si>
    <t>5.c. BP visit within 3 months for all patients with hypertension and high CVD risk, including diabetes and CKD.</t>
  </si>
  <si>
    <t>5.b. BP visit within six months for all patients with hypertension stable and well-controlled.</t>
  </si>
  <si>
    <t>7.a Implement standard 3-month refill intervals for all BP medication prescriptions for patients stable and controlled</t>
  </si>
  <si>
    <t>8.a Implement monthly performance evaluation with feed-back to facilitate tracking, prevent substantial deviations and promote timely program corrections. (Bi-monthly evaluation and feedback can be acceptable for small facilities, and evaluation every three months is the minimum acceptable).</t>
  </si>
  <si>
    <t>Implemented</t>
  </si>
  <si>
    <t>Three months
refill</t>
  </si>
  <si>
    <t>Monthly
feedback</t>
  </si>
  <si>
    <t>3 (Bi-monthly =
2; every three
months = 1)</t>
  </si>
  <si>
    <t>3 (2 month refill
= 2; monthly
refill = 1)</t>
  </si>
  <si>
    <r>
      <t xml:space="preserve">Total number of healthcare professionals or workers who completed the </t>
    </r>
    <r>
      <rPr>
        <b/>
        <sz val="14"/>
        <color theme="0"/>
        <rFont val="Calibri"/>
        <family val="2"/>
      </rPr>
      <t>Feasibility Scale</t>
    </r>
    <r>
      <rPr>
        <sz val="14"/>
        <color theme="0"/>
        <rFont val="Calibri"/>
        <family val="2"/>
      </rPr>
      <t>:</t>
    </r>
  </si>
  <si>
    <t>Result of the Feasibility Scale:</t>
  </si>
  <si>
    <t>Indicate the total number of responses in each category for each of the five questions (Q1 to Q5):</t>
  </si>
  <si>
    <t>Q5: It is feasible to follow up and intensify treatment in uncontrolled hypertensive patients within less than four weeks?</t>
  </si>
  <si>
    <t>Q3: It is feasible to prescribe statins and aspirin according to the clinical pathway?</t>
  </si>
  <si>
    <t>Question (Q#)</t>
  </si>
  <si>
    <t>Agree</t>
  </si>
  <si>
    <t>Disagree</t>
  </si>
  <si>
    <t>Completely disagree</t>
  </si>
  <si>
    <t>Completely agree</t>
  </si>
  <si>
    <r>
      <t xml:space="preserve">Total number of healthcare professionals or workers who completed the </t>
    </r>
    <r>
      <rPr>
        <b/>
        <sz val="14"/>
        <color theme="0"/>
        <rFont val="Calibri"/>
        <family val="2"/>
        <scheme val="minor"/>
      </rPr>
      <t>Acceptability Scale</t>
    </r>
    <r>
      <rPr>
        <sz val="14"/>
        <color theme="0"/>
        <rFont val="Calibri"/>
        <family val="2"/>
        <scheme val="minor"/>
      </rPr>
      <t>:</t>
    </r>
  </si>
  <si>
    <t>Indicate the total number of responses in each category for each of the six questions (Q1 to Q6):</t>
  </si>
  <si>
    <t>Degree of agreement (%)</t>
  </si>
  <si>
    <t>Result of the Acceptability Scale:</t>
  </si>
  <si>
    <t>Q3: It is considered very positive to delegate blood pressure measurement to the nursing team or other trained personnel?</t>
  </si>
  <si>
    <r>
      <t xml:space="preserve">Best estimate of </t>
    </r>
    <r>
      <rPr>
        <b/>
        <sz val="16"/>
        <color rgb="FFFF0000"/>
        <rFont val="Calibri"/>
        <family val="2"/>
      </rPr>
      <t>hypertension prevalence (%)</t>
    </r>
    <r>
      <rPr>
        <b/>
        <sz val="16"/>
        <color theme="1"/>
        <rFont val="Calibri"/>
        <family val="2"/>
      </rPr>
      <t xml:space="preserve"> in the adult population within the PCC's coverage area</t>
    </r>
  </si>
  <si>
    <r>
      <rPr>
        <b/>
        <sz val="16"/>
        <color theme="1"/>
        <rFont val="Calibri"/>
        <family val="2"/>
      </rPr>
      <t xml:space="preserve">Total number of </t>
    </r>
    <r>
      <rPr>
        <b/>
        <sz val="16"/>
        <color rgb="FFFF0000"/>
        <rFont val="Calibri"/>
        <family val="2"/>
      </rPr>
      <t>individuals with hypertension registered in the PCC</t>
    </r>
  </si>
  <si>
    <r>
      <rPr>
        <b/>
        <sz val="16"/>
        <color rgb="FFFF0000"/>
        <rFont val="Calibri"/>
        <family val="2"/>
      </rPr>
      <t>Total number of people</t>
    </r>
    <r>
      <rPr>
        <b/>
        <sz val="16"/>
        <color theme="1"/>
        <rFont val="Calibri"/>
        <family val="2"/>
      </rPr>
      <t xml:space="preserve"> with hypertension in the registry who are </t>
    </r>
    <r>
      <rPr>
        <b/>
        <sz val="16"/>
        <color rgb="FFFF0000"/>
        <rFont val="Calibri"/>
        <family val="2"/>
      </rPr>
      <t>receiving pharmacological treatment</t>
    </r>
  </si>
  <si>
    <r>
      <rPr>
        <b/>
        <sz val="16"/>
        <color rgb="FFFF0000"/>
        <rFont val="Calibri"/>
        <family val="2"/>
      </rPr>
      <t>Total number of individuals</t>
    </r>
    <r>
      <rPr>
        <b/>
        <sz val="16"/>
        <color theme="1"/>
        <rFont val="Calibri"/>
        <family val="2"/>
      </rPr>
      <t xml:space="preserve"> with hypertension classified as </t>
    </r>
    <r>
      <rPr>
        <b/>
        <sz val="16"/>
        <color rgb="FFFF0000"/>
        <rFont val="Calibri"/>
        <family val="2"/>
      </rPr>
      <t>at</t>
    </r>
    <r>
      <rPr>
        <b/>
        <sz val="16"/>
        <color theme="1"/>
        <rFont val="Calibri"/>
        <family val="2"/>
      </rPr>
      <t xml:space="preserve"> </t>
    </r>
    <r>
      <rPr>
        <b/>
        <sz val="16"/>
        <color rgb="FFFF0000"/>
        <rFont val="Calibri"/>
        <family val="2"/>
      </rPr>
      <t>high cardiovascular risk</t>
    </r>
  </si>
  <si>
    <r>
      <rPr>
        <b/>
        <sz val="16"/>
        <color rgb="FFFF0000"/>
        <rFont val="Calibri"/>
        <family val="2"/>
      </rPr>
      <t>Total number of the adult population</t>
    </r>
    <r>
      <rPr>
        <b/>
        <sz val="16"/>
        <color rgb="FFE55A62"/>
        <rFont val="Calibri"/>
        <family val="2"/>
      </rPr>
      <t xml:space="preserve"> </t>
    </r>
    <r>
      <rPr>
        <b/>
        <sz val="16"/>
        <rFont val="Calibri"/>
        <family val="2"/>
      </rPr>
      <t>(18 years or older) in the PCC's area of responsibility</t>
    </r>
  </si>
  <si>
    <r>
      <t>A. Coverage</t>
    </r>
    <r>
      <rPr>
        <sz val="12"/>
        <color theme="1"/>
        <rFont val="Calibri"/>
        <family val="2"/>
      </rPr>
      <t xml:space="preserve">: </t>
    </r>
  </si>
  <si>
    <r>
      <rPr>
        <u/>
        <sz val="12"/>
        <color theme="1"/>
        <rFont val="Calibri"/>
        <family val="2"/>
      </rPr>
      <t>Numerator</t>
    </r>
    <r>
      <rPr>
        <sz val="12"/>
        <color theme="1"/>
        <rFont val="Calibri"/>
        <family val="2"/>
      </rPr>
      <t>: Total number of individuals with hypertension registered at the PCC.</t>
    </r>
  </si>
  <si>
    <r>
      <rPr>
        <u/>
        <sz val="12"/>
        <color theme="1"/>
        <rFont val="Calibri"/>
        <family val="2"/>
      </rPr>
      <t>Denominator</t>
    </r>
    <r>
      <rPr>
        <sz val="12"/>
        <color theme="1"/>
        <rFont val="Calibri"/>
        <family val="2"/>
      </rPr>
      <t>: Best estimate of the number of adults (18 years or older) with hypertension in the coverage area of the health center (according to the best available estimate of hypertension prevalence in adults for that area).</t>
    </r>
  </si>
  <si>
    <r>
      <t>Numerator</t>
    </r>
    <r>
      <rPr>
        <sz val="12"/>
        <color theme="1"/>
        <rFont val="Calibri"/>
        <family val="2"/>
      </rPr>
      <t>: Total number of individuals with hypertension with blood pressure readings &lt;140/90 mmHg.</t>
    </r>
  </si>
  <si>
    <t>B. Control in all individuals with hypertension::</t>
  </si>
  <si>
    <r>
      <t>Denominator</t>
    </r>
    <r>
      <rPr>
        <sz val="12"/>
        <color theme="1"/>
        <rFont val="Calibri"/>
        <family val="2"/>
      </rPr>
      <t xml:space="preserve">: Total number of individuals with hypertension registered at the PCC. </t>
    </r>
    <r>
      <rPr>
        <u/>
        <sz val="12"/>
        <color theme="1"/>
        <rFont val="Calibri"/>
        <family val="2"/>
      </rPr>
      <t xml:space="preserve"> </t>
    </r>
  </si>
  <si>
    <t>C. Control in individuals with hypertension and high cardiovascular risk:</t>
  </si>
  <si>
    <r>
      <t>Denominator</t>
    </r>
    <r>
      <rPr>
        <sz val="12"/>
        <color theme="1"/>
        <rFont val="Calibri"/>
        <family val="2"/>
      </rPr>
      <t>: Total number of individuals with hypertension and high cardiovascular risk registered at the PCC.</t>
    </r>
  </si>
  <si>
    <r>
      <t>Numerator</t>
    </r>
    <r>
      <rPr>
        <sz val="12"/>
        <color theme="1"/>
        <rFont val="Calibri"/>
        <family val="2"/>
      </rPr>
      <t xml:space="preserve">: Total number of individuals with hypertension and high cardiovascular risk with systolic blood pressure readings &lt;130 mmHg. </t>
    </r>
  </si>
  <si>
    <t>Total number of people with hypertension in the registry treated with controlled blood pressure (&lt;140/90)</t>
  </si>
  <si>
    <t>People with hypertension and high cardiovascular risk under control (systolic blood pressure &lt;130).</t>
  </si>
  <si>
    <t>Control (&lt;140/90 mmHg) in all treated hypertensive individuals</t>
  </si>
  <si>
    <t xml:space="preserve">Control (SBP &lt;130 mmHg) in all treated hypertensive individuals with high cardiovascular risk </t>
  </si>
  <si>
    <t>POOR
(&lt;50%)</t>
  </si>
  <si>
    <t>INCIPIENT
(≥50%)</t>
  </si>
  <si>
    <t>ON TRACK
(≥60%)</t>
  </si>
  <si>
    <t>HIGH
(≥70%)</t>
  </si>
  <si>
    <t>EXCELLENT
(≥80%)</t>
  </si>
  <si>
    <r>
      <rPr>
        <b/>
        <sz val="12"/>
        <color theme="1"/>
        <rFont val="Calibri"/>
        <family val="2"/>
      </rPr>
      <t>HEARTS Performance Index = (coverage score + control score + high-risk control score) / 3.
Poor</t>
    </r>
    <r>
      <rPr>
        <sz val="12"/>
        <color theme="1"/>
        <rFont val="Calibri"/>
        <family val="2"/>
      </rPr>
      <t xml:space="preserve">: below &lt;0.8; </t>
    </r>
    <r>
      <rPr>
        <b/>
        <sz val="12"/>
        <color theme="1"/>
        <rFont val="Calibri"/>
        <family val="2"/>
      </rPr>
      <t>incipient</t>
    </r>
    <r>
      <rPr>
        <sz val="12"/>
        <color theme="1"/>
        <rFont val="Calibri"/>
        <family val="2"/>
      </rPr>
      <t xml:space="preserve">: 0.9-1.6; </t>
    </r>
    <r>
      <rPr>
        <b/>
        <sz val="12"/>
        <color theme="1"/>
        <rFont val="Calibri"/>
        <family val="2"/>
      </rPr>
      <t>on trac</t>
    </r>
    <r>
      <rPr>
        <sz val="12"/>
        <color theme="1"/>
        <rFont val="Calibri"/>
        <family val="2"/>
      </rPr>
      <t xml:space="preserve">k: 1.7-2.4; </t>
    </r>
    <r>
      <rPr>
        <b/>
        <sz val="12"/>
        <color theme="1"/>
        <rFont val="Calibri"/>
        <family val="2"/>
      </rPr>
      <t>high</t>
    </r>
    <r>
      <rPr>
        <sz val="12"/>
        <color theme="1"/>
        <rFont val="Calibri"/>
        <family val="2"/>
      </rPr>
      <t xml:space="preserve">: 2.5-3.2; </t>
    </r>
    <r>
      <rPr>
        <b/>
        <sz val="12"/>
        <color theme="1"/>
        <rFont val="Calibri"/>
        <family val="2"/>
      </rPr>
      <t>excellent</t>
    </r>
    <r>
      <rPr>
        <sz val="12"/>
        <color theme="1"/>
        <rFont val="Calibri"/>
        <family val="2"/>
      </rPr>
      <t>: 3.3-4.0.</t>
    </r>
  </si>
  <si>
    <t>Performance level, objective, and score</t>
  </si>
  <si>
    <t>Last recorded systolic blood pressure reading (mmHg)</t>
  </si>
  <si>
    <t>Last recorded diastolic blood pressure reading (mmHg)</t>
  </si>
  <si>
    <t xml:space="preserve">
Patients with high cardiovascular risk</t>
  </si>
  <si>
    <t>HIGH RISK</t>
  </si>
  <si>
    <t>NO HIGH RISK</t>
  </si>
  <si>
    <t>Non Implemented</t>
  </si>
  <si>
    <t xml:space="preserve">HYPERTENSION CONTROL </t>
  </si>
  <si>
    <t>Target</t>
  </si>
  <si>
    <t>3. Standardized treatment protocol</t>
  </si>
  <si>
    <t>System for
performance
evaluation</t>
  </si>
  <si>
    <t>Q1: Is the clinical pathway a practical tool that facilitates comprehensive management?</t>
  </si>
  <si>
    <t>Q2: Does the training enable accurate measurement of blood pressure?</t>
  </si>
  <si>
    <t>Q4: Does the clinical pathway facilitate the immediate initiation of treatment for all patients with hypertension?</t>
  </si>
  <si>
    <t>Q1: Does the clinical pathway strengthen skills to initiate pharmacological treatment immediately for blood pressure readings &gt;140/90 mm Hg?</t>
  </si>
  <si>
    <t>Q2: Does following the clinical pathway provide confidence when prescribing medications and specific doses?</t>
  </si>
  <si>
    <t>Q4: It is considered very positive to delegate to the nursing team, under supervision and following the clinical pathway, the intensification of pharmacological treatment in patients not meeting the target?</t>
  </si>
  <si>
    <t xml:space="preserve">Q5: Does the combined use of two medications (either in separate pills or together in a single pill) result in better and faster hypertension control?
</t>
  </si>
  <si>
    <t>Q6: Does the clinical pathway facilitate comprehensive patient care, making the workload more manageable?</t>
  </si>
  <si>
    <t>PCC performance</t>
  </si>
  <si>
    <t>PCC score</t>
  </si>
  <si>
    <t xml:space="preserve">The Performance Index is composed of the results of three indicators: </t>
  </si>
  <si>
    <t>Date of last recorded blood pressure reading (day/month/year)</t>
  </si>
  <si>
    <t xml:space="preserve">Non-high risk patients </t>
  </si>
  <si>
    <r>
      <t xml:space="preserve">How do I complete the quality evaluation report using this tool? 
</t>
    </r>
    <r>
      <rPr>
        <sz val="13"/>
        <color rgb="FFE55A62"/>
        <rFont val="Calibri"/>
        <family val="2"/>
      </rPr>
      <t>Follow the instructions outlined in the document "HEARTS in the Americas. Framework for Continuous Quality Improvement in Primary Care Centers," summarized as follows:</t>
    </r>
  </si>
  <si>
    <t>Renewal of the prescription for 1 month</t>
  </si>
  <si>
    <t>Renewal of the prescription for 2 months</t>
  </si>
  <si>
    <t>Renewal of the prescription for 3 months</t>
  </si>
  <si>
    <t>Information feedback every month</t>
  </si>
  <si>
    <t>Information feedback every two months</t>
  </si>
  <si>
    <t>Information feedback every three month</t>
  </si>
  <si>
    <t>MALE</t>
  </si>
  <si>
    <t>FEMALE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</si>
</sst>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 #,##0.00_-;_-* &quot;-&quot;??_-;_-@_-"/>
    <numFmt numFmtId="165" formatCode="#,##0\ &quot;$&quot;"/>
    <numFmt numFmtId="166" formatCode="0.0%"/>
    <numFmt numFmtId="167" formatCode="0.00_);\(0.00\)"/>
  </numFmts>
  <fonts count="45" x14ac:knownFonts="1">
    <font>
      <sz val="11"/>
      <color theme="1"/>
      <name val="Calibri"/>
      <family val="2"/>
    </font>
    <font>
      <sz val="11"/>
      <color theme="1"/>
      <name val="Calibri"/>
      <family val="2"/>
    </font>
    <font>
      <b/>
      <sz val="11"/>
      <color theme="1"/>
      <name val="Calibri"/>
      <family val="2"/>
    </font>
    <font>
      <sz val="11"/>
      <color theme="1" tint="0.249977111117893"/>
      <name val="Calibri"/>
      <family val="2"/>
      <scheme val="minor"/>
    </font>
    <font>
      <i/>
      <sz val="14"/>
      <color theme="0" tint="-0.499984740745262"/>
      <name val="Calibri"/>
      <family val="2"/>
    </font>
    <font>
      <b/>
      <i/>
      <sz val="16"/>
      <color theme="0" tint="-0.499984740745262"/>
      <name val="Calibri"/>
      <family val="2"/>
    </font>
    <font>
      <sz val="12"/>
      <color theme="1"/>
      <name val="Calibri"/>
      <family val="2"/>
      <scheme val="minor"/>
    </font>
    <font>
      <sz val="16"/>
      <color theme="1"/>
      <name val="Calibri"/>
      <family val="2"/>
    </font>
    <font>
      <b/>
      <sz val="16"/>
      <color theme="1"/>
      <name val="Calibri"/>
      <family val="2"/>
    </font>
    <font>
      <sz val="8"/>
      <name val="Calibri"/>
      <family val="2"/>
    </font>
    <font>
      <b/>
      <sz val="14"/>
      <color theme="0"/>
      <name val="Calibri"/>
      <family val="2"/>
    </font>
    <font>
      <b/>
      <sz val="16"/>
      <color theme="3"/>
      <name val="Calibri"/>
      <family val="2"/>
    </font>
    <font>
      <sz val="11"/>
      <color theme="1"/>
      <name val="Wingdings"/>
      <charset val="2"/>
    </font>
    <font>
      <u/>
      <sz val="11"/>
      <color theme="1"/>
      <name val="Calibri"/>
      <family val="2"/>
    </font>
    <font>
      <b/>
      <i/>
      <sz val="16"/>
      <color theme="6" tint="0.39997558519241921"/>
      <name val="Calibri"/>
      <family val="2"/>
    </font>
    <font>
      <b/>
      <sz val="11"/>
      <color theme="0"/>
      <name val="Calibri"/>
      <family val="2"/>
    </font>
    <font>
      <sz val="8"/>
      <color rgb="FF1E1E1E"/>
      <name val="Segoe UI"/>
      <family val="2"/>
    </font>
    <font>
      <b/>
      <sz val="22"/>
      <color rgb="FFFF0000"/>
      <name val="Calibri"/>
      <family val="2"/>
    </font>
    <font>
      <b/>
      <sz val="22"/>
      <color rgb="FFE55A62"/>
      <name val="Calibri"/>
      <family val="2"/>
    </font>
    <font>
      <b/>
      <sz val="24"/>
      <color theme="0"/>
      <name val="Calibri"/>
      <family val="2"/>
    </font>
    <font>
      <b/>
      <sz val="16"/>
      <color theme="0" tint="-0.499984740745262"/>
      <name val="Calibri"/>
      <family val="2"/>
    </font>
    <font>
      <sz val="14"/>
      <color theme="0"/>
      <name val="Calibri"/>
      <family val="2"/>
    </font>
    <font>
      <sz val="14"/>
      <color theme="1"/>
      <name val="Calibri"/>
      <family val="2"/>
    </font>
    <font>
      <b/>
      <sz val="11"/>
      <color theme="0"/>
      <name val="Wingdings"/>
      <charset val="2"/>
    </font>
    <font>
      <b/>
      <sz val="12"/>
      <color theme="1"/>
      <name val="Calibri"/>
      <family val="2"/>
    </font>
    <font>
      <sz val="12"/>
      <color theme="1"/>
      <name val="Calibri"/>
      <family val="2"/>
    </font>
    <font>
      <b/>
      <sz val="14"/>
      <color theme="1"/>
      <name val="Calibri"/>
      <family val="2"/>
    </font>
    <font>
      <sz val="14"/>
      <color theme="0"/>
      <name val="Calibri"/>
      <family val="2"/>
      <scheme val="minor"/>
    </font>
    <font>
      <b/>
      <sz val="14"/>
      <color theme="0"/>
      <name val="Calibri"/>
      <family val="2"/>
      <scheme val="minor"/>
    </font>
    <font>
      <b/>
      <sz val="16"/>
      <color theme="0"/>
      <name val="Calibri"/>
      <family val="2"/>
    </font>
    <font>
      <b/>
      <sz val="18"/>
      <color theme="0" tint="-4.9989318521683403E-2"/>
      <name val="Calibri"/>
      <family val="2"/>
    </font>
    <font>
      <b/>
      <sz val="16"/>
      <color rgb="FFE55A62"/>
      <name val="Calibri"/>
      <family val="2"/>
    </font>
    <font>
      <u/>
      <sz val="12"/>
      <color theme="1"/>
      <name val="Calibri"/>
      <family val="2"/>
    </font>
    <font>
      <b/>
      <sz val="20"/>
      <color theme="0"/>
      <name val="Calibri"/>
      <family val="2"/>
    </font>
    <font>
      <b/>
      <sz val="24"/>
      <color theme="0" tint="-0.499984740745262"/>
      <name val="Calibri"/>
      <family val="2"/>
    </font>
    <font>
      <b/>
      <sz val="24"/>
      <color rgb="FFF19627"/>
      <name val="Calibri"/>
      <family val="2"/>
    </font>
    <font>
      <b/>
      <sz val="24"/>
      <color rgb="FFFEC71F"/>
      <name val="Calibri"/>
      <family val="2"/>
    </font>
    <font>
      <b/>
      <sz val="24"/>
      <color rgb="FF61C07E"/>
      <name val="Calibri"/>
      <family val="2"/>
    </font>
    <font>
      <b/>
      <i/>
      <sz val="24"/>
      <color theme="0"/>
      <name val="Calibri"/>
      <family val="2"/>
    </font>
    <font>
      <b/>
      <i/>
      <sz val="16"/>
      <color theme="1"/>
      <name val="Calibri"/>
      <family val="2"/>
    </font>
    <font>
      <b/>
      <sz val="13"/>
      <color rgb="FFE55A62"/>
      <name val="Calibri"/>
      <family val="2"/>
    </font>
    <font>
      <sz val="13"/>
      <color rgb="FFE55A62"/>
      <name val="Calibri"/>
      <family val="2"/>
    </font>
    <font>
      <b/>
      <sz val="16"/>
      <name val="Calibri"/>
      <family val="2"/>
    </font>
    <font>
      <b/>
      <sz val="16"/>
      <color rgb="FFFF0000"/>
      <name val="Calibri"/>
      <family val="2"/>
    </font>
    <font>
      <b/>
      <sz val="20"/>
      <color theme="1"/>
      <name val="Calibri"/>
      <family val="2"/>
    </font>
  </fonts>
  <fills count="18">
    <fill>
      <patternFill patternType="none"/>
    </fill>
    <fill>
      <patternFill patternType="gray125"/>
    </fill>
    <fill>
      <patternFill patternType="solid">
        <fgColor theme="0" tint="-4.9989318521683403E-2"/>
        <bgColor indexed="64"/>
      </patternFill>
    </fill>
    <fill>
      <patternFill patternType="solid">
        <fgColor theme="0" tint="-0.14999847407452621"/>
        <bgColor indexed="64"/>
      </patternFill>
    </fill>
    <fill>
      <patternFill patternType="solid">
        <fgColor theme="0" tint="-0.249977111117893"/>
        <bgColor indexed="64"/>
      </patternFill>
    </fill>
    <fill>
      <patternFill patternType="solid">
        <fgColor theme="1"/>
        <bgColor indexed="64"/>
      </patternFill>
    </fill>
    <fill>
      <patternFill patternType="solid">
        <fgColor rgb="FF41719C"/>
        <bgColor indexed="64"/>
      </patternFill>
    </fill>
    <fill>
      <patternFill patternType="solid">
        <fgColor theme="0"/>
        <bgColor indexed="64"/>
      </patternFill>
    </fill>
    <fill>
      <patternFill patternType="solid">
        <fgColor theme="2"/>
        <bgColor indexed="64"/>
      </patternFill>
    </fill>
    <fill>
      <patternFill patternType="solid">
        <fgColor rgb="FFD7191C"/>
        <bgColor indexed="64"/>
      </patternFill>
    </fill>
    <fill>
      <patternFill patternType="solid">
        <fgColor rgb="FFFDAE61"/>
        <bgColor indexed="64"/>
      </patternFill>
    </fill>
    <fill>
      <patternFill patternType="solid">
        <fgColor rgb="FFFFFFBF"/>
        <bgColor indexed="64"/>
      </patternFill>
    </fill>
    <fill>
      <patternFill patternType="solid">
        <fgColor rgb="FFC0E9AB"/>
        <bgColor indexed="64"/>
      </patternFill>
    </fill>
    <fill>
      <patternFill patternType="solid">
        <fgColor rgb="FF006837"/>
        <bgColor indexed="64"/>
      </patternFill>
    </fill>
    <fill>
      <patternFill patternType="solid">
        <fgColor theme="4"/>
        <bgColor theme="4"/>
      </patternFill>
    </fill>
    <fill>
      <patternFill patternType="solid">
        <fgColor rgb="FFE55A62"/>
        <bgColor indexed="64"/>
      </patternFill>
    </fill>
    <fill>
      <patternFill patternType="solid">
        <fgColor rgb="FFF0F0F0"/>
        <bgColor indexed="64"/>
      </patternFill>
    </fill>
    <fill>
      <patternFill patternType="solid">
        <fgColor theme="5" tint="-0.499984740745262"/>
        <bgColor indexed="64"/>
      </patternFill>
    </fill>
  </fills>
  <borders count="49">
    <border>
      <left/>
      <right/>
      <top/>
      <bottom/>
      <diagonal/>
    </border>
    <border>
      <left style="medium">
        <color theme="1"/>
      </left>
      <right style="medium">
        <color theme="1"/>
      </right>
      <top style="medium">
        <color theme="1"/>
      </top>
      <bottom style="medium">
        <color theme="1"/>
      </bottom>
      <diagonal/>
    </border>
    <border>
      <left style="thin">
        <color theme="1"/>
      </left>
      <right style="thin">
        <color theme="1"/>
      </right>
      <top style="thin">
        <color theme="1"/>
      </top>
      <bottom style="thin">
        <color theme="1"/>
      </bottom>
      <diagonal/>
    </border>
    <border>
      <left style="medium">
        <color theme="1"/>
      </left>
      <right/>
      <top style="medium">
        <color theme="1"/>
      </top>
      <bottom style="medium">
        <color theme="1"/>
      </bottom>
      <diagonal/>
    </border>
    <border>
      <left/>
      <right style="medium">
        <color theme="1"/>
      </right>
      <top style="medium">
        <color theme="1"/>
      </top>
      <bottom style="medium">
        <color theme="1"/>
      </bottom>
      <diagonal/>
    </border>
    <border>
      <left style="thin">
        <color theme="4" tint="0.39997558519241921"/>
      </left>
      <right style="thin">
        <color theme="4" tint="0.39997558519241921"/>
      </right>
      <top/>
      <bottom style="thin">
        <color theme="4" tint="0.39997558519241921"/>
      </bottom>
      <diagonal/>
    </border>
    <border>
      <left style="thin">
        <color theme="1"/>
      </left>
      <right/>
      <top/>
      <bottom style="thin">
        <color theme="1"/>
      </bottom>
      <diagonal/>
    </border>
    <border>
      <left/>
      <right/>
      <top/>
      <bottom style="thin">
        <color theme="1"/>
      </bottom>
      <diagonal/>
    </border>
    <border>
      <left style="thick">
        <color rgb="FFE55A62"/>
      </left>
      <right/>
      <top style="thick">
        <color rgb="FFE55A62"/>
      </top>
      <bottom/>
      <diagonal/>
    </border>
    <border>
      <left/>
      <right/>
      <top style="thick">
        <color rgb="FFE55A62"/>
      </top>
      <bottom/>
      <diagonal/>
    </border>
    <border>
      <left/>
      <right style="thick">
        <color rgb="FFE55A62"/>
      </right>
      <top style="thick">
        <color rgb="FFE55A62"/>
      </top>
      <bottom/>
      <diagonal/>
    </border>
    <border>
      <left style="thick">
        <color rgb="FFE55A62"/>
      </left>
      <right/>
      <top/>
      <bottom style="thick">
        <color rgb="FFE55A62"/>
      </bottom>
      <diagonal/>
    </border>
    <border>
      <left/>
      <right/>
      <top/>
      <bottom style="thick">
        <color rgb="FFE55A62"/>
      </bottom>
      <diagonal/>
    </border>
    <border>
      <left/>
      <right style="thick">
        <color rgb="FFE55A62"/>
      </right>
      <top/>
      <bottom style="thick">
        <color rgb="FFE55A62"/>
      </bottom>
      <diagonal/>
    </border>
    <border>
      <left style="medium">
        <color rgb="FFE55A62"/>
      </left>
      <right/>
      <top style="medium">
        <color rgb="FFE55A62"/>
      </top>
      <bottom/>
      <diagonal/>
    </border>
    <border>
      <left/>
      <right/>
      <top style="medium">
        <color rgb="FFE55A62"/>
      </top>
      <bottom/>
      <diagonal/>
    </border>
    <border>
      <left/>
      <right style="medium">
        <color rgb="FFE55A62"/>
      </right>
      <top style="medium">
        <color rgb="FFE55A62"/>
      </top>
      <bottom/>
      <diagonal/>
    </border>
    <border>
      <left style="medium">
        <color rgb="FFE55A62"/>
      </left>
      <right/>
      <top/>
      <bottom/>
      <diagonal/>
    </border>
    <border>
      <left/>
      <right style="medium">
        <color rgb="FFE55A62"/>
      </right>
      <top/>
      <bottom/>
      <diagonal/>
    </border>
    <border>
      <left style="medium">
        <color rgb="FFE55A62"/>
      </left>
      <right/>
      <top/>
      <bottom style="medium">
        <color rgb="FFE55A62"/>
      </bottom>
      <diagonal/>
    </border>
    <border>
      <left/>
      <right/>
      <top/>
      <bottom style="medium">
        <color rgb="FFE55A62"/>
      </bottom>
      <diagonal/>
    </border>
    <border>
      <left/>
      <right style="medium">
        <color rgb="FFE55A62"/>
      </right>
      <top/>
      <bottom style="medium">
        <color rgb="FFE55A62"/>
      </bottom>
      <diagonal/>
    </border>
    <border>
      <left style="thick">
        <color theme="0"/>
      </left>
      <right/>
      <top/>
      <bottom/>
      <diagonal/>
    </border>
    <border>
      <left style="thin">
        <color theme="1"/>
      </left>
      <right style="thin">
        <color theme="0" tint="-0.34998626667073579"/>
      </right>
      <top style="thin">
        <color theme="1"/>
      </top>
      <bottom style="thin">
        <color theme="1"/>
      </bottom>
      <diagonal/>
    </border>
    <border>
      <left style="thin">
        <color theme="0" tint="-0.34998626667073579"/>
      </left>
      <right style="thin">
        <color theme="1"/>
      </right>
      <top style="thin">
        <color theme="1"/>
      </top>
      <bottom style="thin">
        <color theme="1"/>
      </bottom>
      <diagonal/>
    </border>
    <border>
      <left style="thin">
        <color indexed="64"/>
      </left>
      <right style="thin">
        <color indexed="64"/>
      </right>
      <top style="thin">
        <color indexed="64"/>
      </top>
      <bottom style="thin">
        <color indexed="64"/>
      </bottom>
      <diagonal/>
    </border>
    <border>
      <left style="medium">
        <color rgb="FFE55A62"/>
      </left>
      <right/>
      <top style="medium">
        <color rgb="FFE55A62"/>
      </top>
      <bottom style="medium">
        <color rgb="FFE55A62"/>
      </bottom>
      <diagonal/>
    </border>
    <border>
      <left/>
      <right/>
      <top style="medium">
        <color rgb="FFE55A62"/>
      </top>
      <bottom style="medium">
        <color rgb="FFE55A62"/>
      </bottom>
      <diagonal/>
    </border>
    <border>
      <left/>
      <right style="medium">
        <color rgb="FFE55A62"/>
      </right>
      <top style="medium">
        <color rgb="FFE55A62"/>
      </top>
      <bottom style="medium">
        <color rgb="FFE55A62"/>
      </bottom>
      <diagonal/>
    </border>
    <border>
      <left style="thin">
        <color rgb="FFE55A62"/>
      </left>
      <right style="thin">
        <color rgb="FFE55A62"/>
      </right>
      <top style="thin">
        <color rgb="FFE55A62"/>
      </top>
      <bottom/>
      <diagonal/>
    </border>
    <border>
      <left style="thin">
        <color rgb="FFE55A62"/>
      </left>
      <right style="thin">
        <color rgb="FFE55A62"/>
      </right>
      <top/>
      <bottom/>
      <diagonal/>
    </border>
    <border>
      <left style="thin">
        <color rgb="FFE55A62"/>
      </left>
      <right style="thin">
        <color rgb="FFE55A62"/>
      </right>
      <top/>
      <bottom style="thin">
        <color rgb="FFE55A62"/>
      </bottom>
      <diagonal/>
    </border>
    <border>
      <left style="thin">
        <color theme="1"/>
      </left>
      <right/>
      <top style="thin">
        <color theme="1"/>
      </top>
      <bottom style="thin">
        <color theme="1"/>
      </bottom>
      <diagonal/>
    </border>
    <border>
      <left style="thin">
        <color rgb="FFE55A62"/>
      </left>
      <right/>
      <top style="thin">
        <color rgb="FFE55A62"/>
      </top>
      <bottom/>
      <diagonal/>
    </border>
    <border>
      <left/>
      <right/>
      <top style="thin">
        <color rgb="FFE55A62"/>
      </top>
      <bottom/>
      <diagonal/>
    </border>
    <border>
      <left/>
      <right style="thin">
        <color rgb="FFE55A62"/>
      </right>
      <top style="thin">
        <color rgb="FFE55A62"/>
      </top>
      <bottom/>
      <diagonal/>
    </border>
    <border>
      <left style="thin">
        <color rgb="FFE55A62"/>
      </left>
      <right/>
      <top/>
      <bottom style="thin">
        <color rgb="FFE55A62"/>
      </bottom>
      <diagonal/>
    </border>
    <border>
      <left/>
      <right/>
      <top/>
      <bottom style="thin">
        <color rgb="FFE55A62"/>
      </bottom>
      <diagonal/>
    </border>
    <border>
      <left/>
      <right style="thin">
        <color rgb="FFE55A62"/>
      </right>
      <top/>
      <bottom style="thin">
        <color rgb="FFE55A62"/>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theme="1"/>
      </top>
      <bottom style="thin">
        <color theme="1"/>
      </bottom>
      <diagonal/>
    </border>
    <border>
      <left/>
      <right style="thin">
        <color theme="1"/>
      </right>
      <top style="thin">
        <color theme="1"/>
      </top>
      <bottom style="thin">
        <color theme="1"/>
      </bottom>
      <diagonal/>
    </border>
    <border>
      <left style="thin">
        <color theme="1"/>
      </left>
      <right style="thin">
        <color theme="1"/>
      </right>
      <top style="thin">
        <color theme="1"/>
      </top>
      <bottom/>
      <diagonal/>
    </border>
    <border>
      <left style="thin">
        <color theme="1"/>
      </left>
      <right style="thin">
        <color theme="1"/>
      </right>
      <top/>
      <bottom style="thin">
        <color theme="1"/>
      </bottom>
      <diagonal/>
    </border>
    <border>
      <left style="medium">
        <color indexed="64"/>
      </left>
      <right style="medium">
        <color indexed="64"/>
      </right>
      <top style="medium">
        <color indexed="64"/>
      </top>
      <bottom style="medium">
        <color indexed="64"/>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0" fontId="6" fillId="0" borderId="0"/>
  </cellStyleXfs>
  <cellXfs count="156">
    <xf numFmtId="0" fontId="0" fillId="0" borderId="0" xfId="0"/>
    <xf numFmtId="0" fontId="0" fillId="0" borderId="0" xfId="0" applyAlignment="1">
      <alignment horizontal="centerContinuous"/>
    </xf>
    <xf numFmtId="9" fontId="0" fillId="0" borderId="0" xfId="2" applyFont="1"/>
    <xf numFmtId="166" fontId="3" fillId="0" borderId="0" xfId="0" applyNumberFormat="1" applyFont="1" applyAlignment="1" applyProtection="1">
      <alignment horizontal="center" vertical="center"/>
      <protection hidden="1"/>
    </xf>
    <xf numFmtId="165" fontId="3" fillId="0" borderId="0" xfId="1" applyNumberFormat="1" applyFont="1" applyFill="1" applyBorder="1" applyAlignment="1" applyProtection="1">
      <alignment horizontal="center" vertical="center"/>
      <protection hidden="1"/>
    </xf>
    <xf numFmtId="0" fontId="2" fillId="2" borderId="2" xfId="0" applyFont="1" applyFill="1" applyBorder="1" applyAlignment="1">
      <alignment horizontal="center" vertical="center"/>
    </xf>
    <xf numFmtId="0" fontId="0" fillId="0" borderId="2" xfId="0" applyBorder="1"/>
    <xf numFmtId="0" fontId="2" fillId="2" borderId="1" xfId="0" applyFont="1" applyFill="1" applyBorder="1" applyAlignment="1">
      <alignment horizontal="center" vertical="center"/>
    </xf>
    <xf numFmtId="0" fontId="0" fillId="0" borderId="1" xfId="0" applyBorder="1"/>
    <xf numFmtId="1" fontId="0" fillId="0" borderId="1" xfId="2" applyNumberFormat="1" applyFont="1" applyBorder="1"/>
    <xf numFmtId="1" fontId="0" fillId="0" borderId="1" xfId="2" applyNumberFormat="1" applyFont="1" applyFill="1" applyBorder="1"/>
    <xf numFmtId="10" fontId="0" fillId="0" borderId="1" xfId="2" applyNumberFormat="1" applyFont="1" applyFill="1" applyBorder="1"/>
    <xf numFmtId="9" fontId="0" fillId="0" borderId="2" xfId="2" applyFont="1" applyBorder="1"/>
    <xf numFmtId="10" fontId="0" fillId="0" borderId="0" xfId="0" applyNumberFormat="1"/>
    <xf numFmtId="0" fontId="0" fillId="0" borderId="1" xfId="2" applyNumberFormat="1" applyFont="1" applyBorder="1"/>
    <xf numFmtId="167" fontId="2" fillId="2" borderId="1" xfId="0" applyNumberFormat="1" applyFont="1" applyFill="1" applyBorder="1" applyAlignment="1">
      <alignment horizontal="center" vertical="center"/>
    </xf>
    <xf numFmtId="167" fontId="0" fillId="0" borderId="1" xfId="2" applyNumberFormat="1" applyFont="1" applyBorder="1"/>
    <xf numFmtId="167" fontId="0" fillId="0" borderId="0" xfId="0" applyNumberFormat="1"/>
    <xf numFmtId="9" fontId="0" fillId="0" borderId="1" xfId="2" applyFont="1" applyFill="1" applyBorder="1"/>
    <xf numFmtId="2" fontId="0" fillId="0" borderId="2" xfId="2" applyNumberFormat="1" applyFont="1" applyBorder="1"/>
    <xf numFmtId="0" fontId="0" fillId="0" borderId="0" xfId="0" applyProtection="1">
      <protection hidden="1"/>
    </xf>
    <xf numFmtId="0" fontId="0" fillId="0" borderId="0" xfId="0" applyAlignment="1" applyProtection="1">
      <alignment horizontal="left" vertical="top"/>
      <protection hidden="1"/>
    </xf>
    <xf numFmtId="0" fontId="0" fillId="6" borderId="0" xfId="0" applyFill="1"/>
    <xf numFmtId="9" fontId="5" fillId="0" borderId="0" xfId="0" applyNumberFormat="1" applyFont="1" applyAlignment="1" applyProtection="1">
      <alignment vertical="center" wrapText="1"/>
      <protection locked="0"/>
    </xf>
    <xf numFmtId="0" fontId="4" fillId="0" borderId="0" xfId="0" applyFont="1" applyAlignment="1" applyProtection="1">
      <alignment vertical="center" wrapText="1"/>
      <protection hidden="1"/>
    </xf>
    <xf numFmtId="0" fontId="0" fillId="0" borderId="0" xfId="0" applyAlignment="1">
      <alignment horizontal="center" vertical="center"/>
    </xf>
    <xf numFmtId="0" fontId="0" fillId="8" borderId="0" xfId="0" applyFill="1" applyAlignment="1">
      <alignment horizontal="center" vertical="center"/>
    </xf>
    <xf numFmtId="0" fontId="0" fillId="6" borderId="0" xfId="0" applyFill="1" applyProtection="1">
      <protection hidden="1"/>
    </xf>
    <xf numFmtId="0" fontId="1" fillId="0" borderId="0" xfId="0" applyFont="1" applyAlignment="1" applyProtection="1">
      <alignment horizontal="justify" vertical="center"/>
      <protection hidden="1"/>
    </xf>
    <xf numFmtId="0" fontId="12" fillId="0" borderId="0" xfId="0" applyFont="1" applyAlignment="1" applyProtection="1">
      <alignment horizontal="justify" vertical="center"/>
      <protection hidden="1"/>
    </xf>
    <xf numFmtId="0" fontId="15" fillId="14" borderId="5" xfId="0" applyFont="1" applyFill="1" applyBorder="1"/>
    <xf numFmtId="1" fontId="0" fillId="0" borderId="0" xfId="0" applyNumberFormat="1"/>
    <xf numFmtId="0" fontId="16" fillId="0" borderId="0" xfId="0" applyFont="1" applyProtection="1">
      <protection hidden="1"/>
    </xf>
    <xf numFmtId="2" fontId="0" fillId="0" borderId="1" xfId="0" applyNumberFormat="1" applyBorder="1"/>
    <xf numFmtId="0" fontId="11" fillId="0" borderId="0" xfId="0" applyFont="1" applyAlignment="1">
      <alignment horizontal="center"/>
    </xf>
    <xf numFmtId="0" fontId="8" fillId="0" borderId="0" xfId="0" applyFont="1" applyAlignment="1">
      <alignment horizontal="center" vertical="center"/>
    </xf>
    <xf numFmtId="0" fontId="17" fillId="0" borderId="0" xfId="3" applyFont="1" applyAlignment="1">
      <alignment vertical="center"/>
    </xf>
    <xf numFmtId="0" fontId="0" fillId="15" borderId="0" xfId="0" applyFill="1"/>
    <xf numFmtId="0" fontId="0" fillId="7" borderId="0" xfId="0" applyFill="1"/>
    <xf numFmtId="0" fontId="21" fillId="15" borderId="23" xfId="0" applyFont="1" applyFill="1" applyBorder="1" applyAlignment="1" applyProtection="1">
      <alignment horizontal="left" vertical="center" wrapText="1" indent="1"/>
      <protection hidden="1"/>
    </xf>
    <xf numFmtId="0" fontId="22" fillId="7" borderId="24" xfId="0" applyFont="1" applyFill="1" applyBorder="1" applyAlignment="1" applyProtection="1">
      <alignment horizontal="center" vertical="center"/>
      <protection locked="0"/>
    </xf>
    <xf numFmtId="0" fontId="24" fillId="16" borderId="25" xfId="0" applyFont="1" applyFill="1" applyBorder="1" applyAlignment="1" applyProtection="1">
      <alignment horizontal="left" vertical="center" wrapText="1" indent="1"/>
      <protection hidden="1"/>
    </xf>
    <xf numFmtId="0" fontId="24" fillId="16" borderId="25" xfId="0" applyFont="1" applyFill="1" applyBorder="1" applyAlignment="1" applyProtection="1">
      <alignment horizontal="center" vertical="center" wrapText="1"/>
      <protection hidden="1"/>
    </xf>
    <xf numFmtId="1" fontId="25" fillId="7" borderId="25" xfId="2" applyNumberFormat="1" applyFont="1" applyFill="1" applyBorder="1" applyAlignment="1" applyProtection="1">
      <alignment horizontal="center" vertical="center" wrapText="1"/>
      <protection locked="0"/>
    </xf>
    <xf numFmtId="1" fontId="1" fillId="7" borderId="25" xfId="2" applyNumberFormat="1" applyFont="1" applyFill="1" applyBorder="1" applyAlignment="1" applyProtection="1">
      <alignment horizontal="center" vertical="center" wrapText="1"/>
      <protection locked="0"/>
    </xf>
    <xf numFmtId="0" fontId="10" fillId="15" borderId="2" xfId="0" applyFont="1" applyFill="1" applyBorder="1" applyAlignment="1" applyProtection="1">
      <alignment horizontal="left" vertical="center" wrapText="1" indent="1"/>
      <protection hidden="1"/>
    </xf>
    <xf numFmtId="9" fontId="26" fillId="7" borderId="2" xfId="2" applyFont="1" applyFill="1" applyBorder="1" applyAlignment="1" applyProtection="1">
      <alignment horizontal="center" vertical="center" wrapText="1"/>
      <protection hidden="1"/>
    </xf>
    <xf numFmtId="9" fontId="1" fillId="7" borderId="2" xfId="2" applyFont="1" applyFill="1" applyBorder="1" applyAlignment="1" applyProtection="1">
      <alignment horizontal="center" vertical="center" wrapText="1"/>
      <protection hidden="1"/>
    </xf>
    <xf numFmtId="0" fontId="24" fillId="16" borderId="2" xfId="0" applyFont="1" applyFill="1" applyBorder="1" applyAlignment="1" applyProtection="1">
      <alignment horizontal="left" vertical="center" wrapText="1" indent="1"/>
      <protection hidden="1"/>
    </xf>
    <xf numFmtId="1" fontId="1" fillId="7" borderId="2" xfId="2" applyNumberFormat="1" applyFont="1" applyFill="1" applyBorder="1" applyAlignment="1" applyProtection="1">
      <alignment horizontal="center" vertical="center" wrapText="1"/>
      <protection locked="0"/>
    </xf>
    <xf numFmtId="0" fontId="27" fillId="15" borderId="2" xfId="0" applyFont="1" applyFill="1" applyBorder="1" applyAlignment="1" applyProtection="1">
      <alignment horizontal="left" vertical="center" wrapText="1" indent="1"/>
      <protection hidden="1"/>
    </xf>
    <xf numFmtId="0" fontId="0" fillId="7" borderId="2" xfId="0" applyFill="1" applyBorder="1" applyAlignment="1" applyProtection="1">
      <alignment horizontal="center" vertical="center"/>
      <protection locked="0"/>
    </xf>
    <xf numFmtId="0" fontId="10" fillId="15" borderId="2" xfId="0" applyFont="1" applyFill="1" applyBorder="1" applyAlignment="1" applyProtection="1">
      <alignment horizontal="center" vertical="center" wrapText="1"/>
      <protection hidden="1"/>
    </xf>
    <xf numFmtId="1" fontId="10" fillId="15" borderId="2" xfId="0" applyNumberFormat="1" applyFont="1" applyFill="1" applyBorder="1" applyAlignment="1" applyProtection="1">
      <alignment horizontal="center" vertical="center" wrapText="1"/>
      <protection hidden="1"/>
    </xf>
    <xf numFmtId="0" fontId="0" fillId="16" borderId="2" xfId="0" applyFill="1" applyBorder="1"/>
    <xf numFmtId="14" fontId="0" fillId="7" borderId="2" xfId="0" applyNumberFormat="1" applyFill="1" applyBorder="1" applyAlignment="1" applyProtection="1">
      <alignment horizontal="center" vertical="center"/>
      <protection locked="0"/>
    </xf>
    <xf numFmtId="1" fontId="0" fillId="7" borderId="2" xfId="0" applyNumberFormat="1" applyFill="1" applyBorder="1" applyAlignment="1" applyProtection="1">
      <alignment horizontal="center" vertical="center"/>
      <protection locked="0"/>
    </xf>
    <xf numFmtId="0" fontId="30" fillId="15" borderId="0" xfId="0" applyFont="1" applyFill="1" applyAlignment="1">
      <alignment horizontal="center" vertical="center"/>
    </xf>
    <xf numFmtId="0" fontId="5" fillId="0" borderId="2" xfId="0" applyFont="1" applyBorder="1" applyAlignment="1" applyProtection="1">
      <alignment horizontal="center" vertical="center" wrapText="1"/>
      <protection locked="0"/>
    </xf>
    <xf numFmtId="9" fontId="5" fillId="0" borderId="2" xfId="2" applyFont="1" applyBorder="1" applyAlignment="1" applyProtection="1">
      <alignment horizontal="center" vertical="center" wrapText="1"/>
      <protection locked="0"/>
    </xf>
    <xf numFmtId="0" fontId="24" fillId="16" borderId="30" xfId="0" applyFont="1" applyFill="1" applyBorder="1" applyAlignment="1">
      <alignment horizontal="left" vertical="center" wrapText="1" indent="1"/>
    </xf>
    <xf numFmtId="0" fontId="32" fillId="16" borderId="30" xfId="0" applyFont="1" applyFill="1" applyBorder="1" applyAlignment="1">
      <alignment horizontal="left" vertical="center" wrapText="1" indent="1"/>
    </xf>
    <xf numFmtId="0" fontId="25" fillId="16" borderId="30" xfId="0" applyFont="1" applyFill="1" applyBorder="1" applyAlignment="1">
      <alignment horizontal="left" vertical="center" wrapText="1" indent="1"/>
    </xf>
    <xf numFmtId="0" fontId="5" fillId="0" borderId="32" xfId="0" applyFont="1" applyBorder="1" applyAlignment="1" applyProtection="1">
      <alignment horizontal="center" vertical="center" wrapText="1"/>
      <protection locked="0"/>
    </xf>
    <xf numFmtId="0" fontId="26" fillId="0" borderId="2" xfId="0" applyFont="1" applyBorder="1" applyAlignment="1" applyProtection="1">
      <alignment horizontal="center" vertical="center" wrapText="1"/>
      <protection hidden="1"/>
    </xf>
    <xf numFmtId="0" fontId="26" fillId="9" borderId="2" xfId="0" applyFont="1" applyFill="1" applyBorder="1" applyAlignment="1" applyProtection="1">
      <alignment horizontal="center" vertical="center" wrapText="1"/>
      <protection hidden="1"/>
    </xf>
    <xf numFmtId="0" fontId="26" fillId="10" borderId="2" xfId="0" applyFont="1" applyFill="1" applyBorder="1" applyAlignment="1" applyProtection="1">
      <alignment horizontal="center" vertical="center" wrapText="1"/>
      <protection hidden="1"/>
    </xf>
    <xf numFmtId="0" fontId="26" fillId="11" borderId="2" xfId="0" applyFont="1" applyFill="1" applyBorder="1" applyAlignment="1" applyProtection="1">
      <alignment horizontal="center" vertical="center" wrapText="1"/>
      <protection hidden="1"/>
    </xf>
    <xf numFmtId="0" fontId="26" fillId="12" borderId="2" xfId="0" applyFont="1" applyFill="1" applyBorder="1" applyAlignment="1" applyProtection="1">
      <alignment horizontal="center" vertical="center" wrapText="1"/>
      <protection hidden="1"/>
    </xf>
    <xf numFmtId="0" fontId="26" fillId="13" borderId="2" xfId="0" applyFont="1" applyFill="1" applyBorder="1" applyAlignment="1" applyProtection="1">
      <alignment horizontal="center" vertical="center" wrapText="1"/>
      <protection hidden="1"/>
    </xf>
    <xf numFmtId="0" fontId="5" fillId="0" borderId="0" xfId="0" applyFont="1" applyAlignment="1" applyProtection="1">
      <alignment vertical="center" wrapText="1"/>
      <protection locked="0"/>
    </xf>
    <xf numFmtId="0" fontId="8" fillId="16" borderId="2" xfId="0" applyFont="1" applyFill="1" applyBorder="1" applyAlignment="1" applyProtection="1">
      <alignment horizontal="center" vertical="center" wrapText="1"/>
      <protection hidden="1"/>
    </xf>
    <xf numFmtId="0" fontId="25" fillId="16" borderId="29" xfId="0" applyFont="1" applyFill="1" applyBorder="1" applyAlignment="1">
      <alignment horizontal="left" vertical="center" wrapText="1" indent="1"/>
    </xf>
    <xf numFmtId="0" fontId="32" fillId="16" borderId="31" xfId="0" applyFont="1" applyFill="1" applyBorder="1" applyAlignment="1">
      <alignment horizontal="left" vertical="top" wrapText="1" indent="1"/>
    </xf>
    <xf numFmtId="0" fontId="34" fillId="0" borderId="2" xfId="0" applyFont="1" applyBorder="1" applyAlignment="1" applyProtection="1">
      <alignment horizontal="center" vertical="center" wrapText="1"/>
      <protection hidden="1"/>
    </xf>
    <xf numFmtId="0" fontId="35" fillId="0" borderId="2" xfId="0" applyFont="1" applyBorder="1" applyAlignment="1" applyProtection="1">
      <alignment horizontal="center" vertical="center" wrapText="1"/>
      <protection hidden="1"/>
    </xf>
    <xf numFmtId="0" fontId="36" fillId="0" borderId="2" xfId="0" applyFont="1" applyBorder="1" applyAlignment="1" applyProtection="1">
      <alignment horizontal="center" vertical="center" wrapText="1"/>
      <protection hidden="1"/>
    </xf>
    <xf numFmtId="0" fontId="37" fillId="0" borderId="2" xfId="0" applyFont="1" applyBorder="1" applyAlignment="1" applyProtection="1">
      <alignment horizontal="center" vertical="center" wrapText="1"/>
      <protection hidden="1"/>
    </xf>
    <xf numFmtId="9" fontId="38" fillId="0" borderId="2" xfId="0" applyNumberFormat="1" applyFont="1" applyBorder="1" applyAlignment="1" applyProtection="1">
      <alignment horizontal="center" vertical="center" wrapText="1"/>
      <protection hidden="1"/>
    </xf>
    <xf numFmtId="0" fontId="38" fillId="0" borderId="2" xfId="0" applyFont="1" applyBorder="1" applyAlignment="1" applyProtection="1">
      <alignment horizontal="center" vertical="center" wrapText="1"/>
      <protection hidden="1"/>
    </xf>
    <xf numFmtId="0" fontId="20" fillId="16" borderId="2" xfId="0" applyFont="1" applyFill="1" applyBorder="1" applyAlignment="1" applyProtection="1">
      <alignment horizontal="left" vertical="center" wrapText="1"/>
      <protection hidden="1"/>
    </xf>
    <xf numFmtId="0" fontId="8" fillId="16" borderId="2" xfId="0" applyFont="1" applyFill="1" applyBorder="1" applyAlignment="1" applyProtection="1">
      <alignment horizontal="left" vertical="center"/>
      <protection hidden="1"/>
    </xf>
    <xf numFmtId="0" fontId="8" fillId="16" borderId="2" xfId="0" applyFont="1" applyFill="1" applyBorder="1" applyAlignment="1" applyProtection="1">
      <alignment horizontal="left" vertical="center" wrapText="1"/>
      <protection hidden="1"/>
    </xf>
    <xf numFmtId="0" fontId="8" fillId="0" borderId="2" xfId="0" applyFont="1" applyBorder="1" applyAlignment="1" applyProtection="1">
      <alignment horizontal="left" vertical="center" wrapText="1"/>
      <protection hidden="1"/>
    </xf>
    <xf numFmtId="0" fontId="26" fillId="16" borderId="2" xfId="0" applyFont="1" applyFill="1" applyBorder="1" applyAlignment="1">
      <alignment horizontal="center" vertical="center" wrapText="1"/>
    </xf>
    <xf numFmtId="0" fontId="20" fillId="7" borderId="2" xfId="0" applyFont="1" applyFill="1" applyBorder="1" applyAlignment="1" applyProtection="1">
      <alignment horizontal="left" vertical="center" wrapText="1" indent="1"/>
      <protection hidden="1"/>
    </xf>
    <xf numFmtId="0" fontId="20" fillId="7" borderId="2" xfId="0" applyFont="1" applyFill="1" applyBorder="1" applyAlignment="1" applyProtection="1">
      <alignment horizontal="center" vertical="center" wrapText="1"/>
      <protection hidden="1"/>
    </xf>
    <xf numFmtId="2" fontId="14" fillId="0" borderId="2" xfId="2" applyNumberFormat="1" applyFont="1" applyBorder="1" applyAlignment="1" applyProtection="1">
      <alignment horizontal="center" vertical="center" wrapText="1"/>
      <protection hidden="1"/>
    </xf>
    <xf numFmtId="1" fontId="7" fillId="3" borderId="2" xfId="0" applyNumberFormat="1" applyFont="1" applyFill="1" applyBorder="1" applyAlignment="1" applyProtection="1">
      <alignment horizontal="center" vertical="center"/>
      <protection hidden="1"/>
    </xf>
    <xf numFmtId="1" fontId="7" fillId="7" borderId="2" xfId="0" applyNumberFormat="1" applyFont="1" applyFill="1" applyBorder="1" applyAlignment="1" applyProtection="1">
      <alignment horizontal="center" vertical="center"/>
      <protection locked="0"/>
    </xf>
    <xf numFmtId="1" fontId="14" fillId="0" borderId="2" xfId="0" applyNumberFormat="1" applyFont="1" applyBorder="1" applyAlignment="1" applyProtection="1">
      <alignment horizontal="center" vertical="center" wrapText="1"/>
      <protection locked="0"/>
    </xf>
    <xf numFmtId="1" fontId="7" fillId="4" borderId="2" xfId="0" applyNumberFormat="1" applyFont="1" applyFill="1" applyBorder="1" applyAlignment="1" applyProtection="1">
      <alignment horizontal="center" vertical="center"/>
      <protection hidden="1"/>
    </xf>
    <xf numFmtId="1" fontId="8" fillId="3" borderId="2" xfId="0" applyNumberFormat="1" applyFont="1" applyFill="1" applyBorder="1" applyAlignment="1" applyProtection="1">
      <alignment horizontal="center" vertical="center" wrapText="1"/>
      <protection locked="0" hidden="1"/>
    </xf>
    <xf numFmtId="0" fontId="13" fillId="0" borderId="0" xfId="0" applyFont="1"/>
    <xf numFmtId="9" fontId="39" fillId="0" borderId="2" xfId="2" applyFont="1" applyBorder="1" applyAlignment="1" applyProtection="1">
      <alignment horizontal="center" vertical="center" wrapText="1"/>
      <protection locked="0"/>
    </xf>
    <xf numFmtId="2" fontId="39" fillId="0" borderId="2" xfId="2" applyNumberFormat="1" applyFont="1" applyBorder="1" applyAlignment="1" applyProtection="1">
      <alignment horizontal="center" vertical="center" wrapText="1"/>
      <protection hidden="1"/>
    </xf>
    <xf numFmtId="0" fontId="11" fillId="0" borderId="0" xfId="0" applyFont="1" applyAlignment="1">
      <alignment horizontal="left"/>
    </xf>
    <xf numFmtId="0" fontId="8" fillId="0" borderId="48" xfId="0" applyFont="1" applyBorder="1" applyAlignment="1" applyProtection="1">
      <alignment horizontal="center" vertical="center"/>
      <protection locked="0"/>
    </xf>
    <xf numFmtId="14" fontId="8" fillId="0" borderId="48" xfId="0" applyNumberFormat="1" applyFont="1" applyBorder="1" applyAlignment="1" applyProtection="1">
      <alignment horizontal="center" vertical="center"/>
      <protection locked="0"/>
    </xf>
    <xf numFmtId="0" fontId="0" fillId="15" borderId="8" xfId="0" applyFill="1" applyBorder="1" applyAlignment="1">
      <alignment horizontal="center"/>
    </xf>
    <xf numFmtId="0" fontId="0" fillId="15" borderId="9" xfId="0" applyFill="1" applyBorder="1" applyAlignment="1">
      <alignment horizontal="center"/>
    </xf>
    <xf numFmtId="0" fontId="0" fillId="15" borderId="10" xfId="0" applyFill="1" applyBorder="1" applyAlignment="1">
      <alignment horizontal="center"/>
    </xf>
    <xf numFmtId="0" fontId="0" fillId="15" borderId="11" xfId="0" applyFill="1" applyBorder="1" applyAlignment="1">
      <alignment horizontal="center"/>
    </xf>
    <xf numFmtId="0" fontId="0" fillId="15" borderId="12" xfId="0" applyFill="1" applyBorder="1" applyAlignment="1">
      <alignment horizontal="center"/>
    </xf>
    <xf numFmtId="0" fontId="0" fillId="15" borderId="13" xfId="0" applyFill="1" applyBorder="1" applyAlignment="1">
      <alignment horizontal="center"/>
    </xf>
    <xf numFmtId="0" fontId="40" fillId="7" borderId="14" xfId="0" applyFont="1" applyFill="1" applyBorder="1" applyAlignment="1">
      <alignment horizontal="center" vertical="center" wrapText="1"/>
    </xf>
    <xf numFmtId="0" fontId="40" fillId="7" borderId="15" xfId="0" applyFont="1" applyFill="1" applyBorder="1" applyAlignment="1">
      <alignment horizontal="center" vertical="center" wrapText="1"/>
    </xf>
    <xf numFmtId="0" fontId="40" fillId="7" borderId="16" xfId="0" applyFont="1" applyFill="1" applyBorder="1" applyAlignment="1">
      <alignment horizontal="center" vertical="center" wrapText="1"/>
    </xf>
    <xf numFmtId="0" fontId="40" fillId="7" borderId="17" xfId="0" applyFont="1" applyFill="1" applyBorder="1" applyAlignment="1">
      <alignment horizontal="center" vertical="center" wrapText="1"/>
    </xf>
    <xf numFmtId="0" fontId="40" fillId="7" borderId="0" xfId="0" applyFont="1" applyFill="1" applyAlignment="1">
      <alignment horizontal="center" vertical="center" wrapText="1"/>
    </xf>
    <xf numFmtId="0" fontId="40" fillId="7" borderId="18" xfId="0" applyFont="1" applyFill="1" applyBorder="1" applyAlignment="1">
      <alignment horizontal="center" vertical="center" wrapText="1"/>
    </xf>
    <xf numFmtId="0" fontId="40" fillId="7" borderId="19" xfId="0" applyFont="1" applyFill="1" applyBorder="1" applyAlignment="1">
      <alignment horizontal="center" vertical="center" wrapText="1"/>
    </xf>
    <xf numFmtId="0" fontId="40" fillId="7" borderId="20" xfId="0" applyFont="1" applyFill="1" applyBorder="1" applyAlignment="1">
      <alignment horizontal="center" vertical="center" wrapText="1"/>
    </xf>
    <xf numFmtId="0" fontId="40" fillId="7" borderId="21" xfId="0" applyFont="1" applyFill="1" applyBorder="1" applyAlignment="1">
      <alignment horizontal="center" vertical="center" wrapText="1"/>
    </xf>
    <xf numFmtId="0" fontId="39" fillId="0" borderId="2" xfId="0" applyFont="1" applyBorder="1" applyAlignment="1" applyProtection="1">
      <alignment horizontal="center" vertical="center" wrapText="1"/>
      <protection locked="0"/>
    </xf>
    <xf numFmtId="0" fontId="26" fillId="16" borderId="2" xfId="0" applyFont="1" applyFill="1" applyBorder="1" applyAlignment="1">
      <alignment horizontal="center" vertical="center" wrapText="1"/>
    </xf>
    <xf numFmtId="0" fontId="8" fillId="16" borderId="2" xfId="0" applyFont="1" applyFill="1" applyBorder="1" applyAlignment="1" applyProtection="1">
      <alignment horizontal="center" vertical="center"/>
      <protection hidden="1"/>
    </xf>
    <xf numFmtId="0" fontId="8" fillId="16" borderId="2" xfId="0" applyFont="1" applyFill="1" applyBorder="1" applyAlignment="1" applyProtection="1">
      <alignment horizontal="center" vertical="center" wrapText="1"/>
      <protection hidden="1"/>
    </xf>
    <xf numFmtId="0" fontId="8" fillId="5" borderId="2" xfId="0" applyFont="1" applyFill="1" applyBorder="1" applyAlignment="1" applyProtection="1">
      <alignment horizontal="center" vertical="center" wrapText="1"/>
      <protection hidden="1"/>
    </xf>
    <xf numFmtId="0" fontId="8" fillId="5" borderId="2" xfId="0" applyFont="1" applyFill="1" applyBorder="1" applyAlignment="1" applyProtection="1">
      <alignment horizontal="center" vertical="center"/>
      <protection hidden="1"/>
    </xf>
    <xf numFmtId="0" fontId="8" fillId="0" borderId="2" xfId="0" applyFont="1" applyBorder="1" applyAlignment="1" applyProtection="1">
      <alignment horizontal="center" vertical="center" wrapText="1"/>
      <protection hidden="1"/>
    </xf>
    <xf numFmtId="0" fontId="8" fillId="0" borderId="2" xfId="0" applyFont="1" applyBorder="1" applyAlignment="1" applyProtection="1">
      <alignment horizontal="center" vertical="center"/>
      <protection hidden="1"/>
    </xf>
    <xf numFmtId="0" fontId="19" fillId="15" borderId="0" xfId="0" applyFont="1" applyFill="1" applyAlignment="1">
      <alignment horizontal="center" vertical="center"/>
    </xf>
    <xf numFmtId="0" fontId="0" fillId="15" borderId="0" xfId="0" applyFill="1" applyAlignment="1">
      <alignment horizontal="center" vertical="center"/>
    </xf>
    <xf numFmtId="0" fontId="19" fillId="15" borderId="22" xfId="0" applyFont="1" applyFill="1" applyBorder="1" applyAlignment="1">
      <alignment horizontal="center" vertical="center" wrapText="1"/>
    </xf>
    <xf numFmtId="0" fontId="19" fillId="15" borderId="22" xfId="0" applyFont="1" applyFill="1" applyBorder="1" applyAlignment="1">
      <alignment horizontal="center" vertical="center"/>
    </xf>
    <xf numFmtId="0" fontId="10" fillId="15" borderId="25" xfId="0" applyFont="1" applyFill="1" applyBorder="1" applyAlignment="1" applyProtection="1">
      <alignment horizontal="left" vertical="center" indent="1"/>
      <protection hidden="1"/>
    </xf>
    <xf numFmtId="0" fontId="23" fillId="15" borderId="25" xfId="0" applyFont="1" applyFill="1" applyBorder="1" applyAlignment="1" applyProtection="1">
      <alignment horizontal="left" vertical="center" indent="1"/>
      <protection hidden="1"/>
    </xf>
    <xf numFmtId="0" fontId="24" fillId="16" borderId="39" xfId="0" applyFont="1" applyFill="1" applyBorder="1" applyAlignment="1" applyProtection="1">
      <alignment horizontal="center" vertical="center" wrapText="1"/>
      <protection hidden="1"/>
    </xf>
    <xf numFmtId="0" fontId="0" fillId="0" borderId="40" xfId="0" applyBorder="1" applyAlignment="1">
      <alignment horizontal="center" vertical="center" wrapText="1"/>
    </xf>
    <xf numFmtId="0" fontId="0" fillId="0" borderId="41" xfId="0" applyBorder="1" applyAlignment="1">
      <alignment horizontal="center" vertical="center" wrapText="1"/>
    </xf>
    <xf numFmtId="0" fontId="24" fillId="16" borderId="42" xfId="0" applyFont="1" applyFill="1" applyBorder="1" applyAlignment="1" applyProtection="1">
      <alignment horizontal="center" vertical="center" wrapText="1"/>
      <protection hidden="1"/>
    </xf>
    <xf numFmtId="0" fontId="0" fillId="0" borderId="43" xfId="0" applyBorder="1" applyAlignment="1">
      <alignment horizontal="center" vertical="center" wrapText="1"/>
    </xf>
    <xf numFmtId="0" fontId="28" fillId="15" borderId="32" xfId="0" applyFont="1" applyFill="1" applyBorder="1" applyAlignment="1" applyProtection="1">
      <alignment horizontal="left" vertical="center" indent="1"/>
      <protection hidden="1"/>
    </xf>
    <xf numFmtId="0" fontId="28" fillId="15" borderId="44" xfId="0" applyFont="1" applyFill="1" applyBorder="1" applyAlignment="1" applyProtection="1">
      <alignment horizontal="left" vertical="center" indent="1"/>
      <protection hidden="1"/>
    </xf>
    <xf numFmtId="0" fontId="28" fillId="15" borderId="45" xfId="0" applyFont="1" applyFill="1" applyBorder="1" applyAlignment="1" applyProtection="1">
      <alignment horizontal="left" vertical="center" indent="1"/>
      <protection hidden="1"/>
    </xf>
    <xf numFmtId="0" fontId="24" fillId="16" borderId="46" xfId="0" applyFont="1" applyFill="1" applyBorder="1" applyAlignment="1" applyProtection="1">
      <alignment horizontal="center" vertical="center" wrapText="1"/>
      <protection hidden="1"/>
    </xf>
    <xf numFmtId="0" fontId="0" fillId="0" borderId="47" xfId="0" applyBorder="1" applyAlignment="1">
      <alignment horizontal="center" vertical="center" wrapText="1"/>
    </xf>
    <xf numFmtId="0" fontId="24" fillId="16" borderId="32" xfId="0" applyFont="1" applyFill="1" applyBorder="1" applyAlignment="1" applyProtection="1">
      <alignment horizontal="center" vertical="center" wrapText="1"/>
      <protection hidden="1"/>
    </xf>
    <xf numFmtId="0" fontId="0" fillId="0" borderId="44" xfId="0" applyBorder="1" applyAlignment="1">
      <alignment horizontal="center" vertical="center" wrapText="1"/>
    </xf>
    <xf numFmtId="0" fontId="0" fillId="0" borderId="45" xfId="0" applyBorder="1" applyAlignment="1">
      <alignment horizontal="center" vertical="center" wrapText="1"/>
    </xf>
    <xf numFmtId="0" fontId="44" fillId="0" borderId="26" xfId="0" applyFont="1" applyBorder="1" applyAlignment="1" applyProtection="1">
      <alignment horizontal="center" vertical="center" wrapText="1"/>
      <protection hidden="1"/>
    </xf>
    <xf numFmtId="0" fontId="4" fillId="0" borderId="27" xfId="0" applyFont="1" applyBorder="1" applyAlignment="1" applyProtection="1">
      <alignment horizontal="center" vertical="center" wrapText="1"/>
      <protection hidden="1"/>
    </xf>
    <xf numFmtId="0" fontId="4" fillId="0" borderId="28" xfId="0" applyFont="1" applyBorder="1" applyAlignment="1" applyProtection="1">
      <alignment horizontal="center" vertical="center" wrapText="1"/>
      <protection hidden="1"/>
    </xf>
    <xf numFmtId="0" fontId="25" fillId="0" borderId="33" xfId="0" applyFont="1" applyBorder="1" applyAlignment="1" applyProtection="1">
      <alignment horizontal="left" vertical="center" wrapText="1" indent="1"/>
      <protection hidden="1"/>
    </xf>
    <xf numFmtId="0" fontId="0" fillId="0" borderId="34" xfId="0" applyBorder="1" applyAlignment="1" applyProtection="1">
      <alignment horizontal="left" vertical="center" indent="1"/>
      <protection hidden="1"/>
    </xf>
    <xf numFmtId="0" fontId="0" fillId="0" borderId="35" xfId="0" applyBorder="1" applyAlignment="1" applyProtection="1">
      <alignment horizontal="left" vertical="center" indent="1"/>
      <protection hidden="1"/>
    </xf>
    <xf numFmtId="0" fontId="0" fillId="0" borderId="36" xfId="0" applyBorder="1" applyAlignment="1" applyProtection="1">
      <alignment horizontal="left" vertical="center" indent="1"/>
      <protection hidden="1"/>
    </xf>
    <xf numFmtId="0" fontId="0" fillId="0" borderId="37" xfId="0" applyBorder="1" applyAlignment="1" applyProtection="1">
      <alignment horizontal="left" vertical="center" indent="1"/>
      <protection hidden="1"/>
    </xf>
    <xf numFmtId="0" fontId="0" fillId="0" borderId="38" xfId="0" applyBorder="1" applyAlignment="1" applyProtection="1">
      <alignment horizontal="left" vertical="center" indent="1"/>
      <protection hidden="1"/>
    </xf>
    <xf numFmtId="0" fontId="33" fillId="15" borderId="0" xfId="0" applyFont="1" applyFill="1" applyAlignment="1">
      <alignment horizontal="center" vertical="center" wrapText="1"/>
    </xf>
    <xf numFmtId="9" fontId="0" fillId="7" borderId="2" xfId="2" applyFont="1" applyFill="1" applyBorder="1" applyAlignment="1" applyProtection="1">
      <alignment horizontal="center" vertical="center"/>
      <protection hidden="1"/>
    </xf>
    <xf numFmtId="0" fontId="29" fillId="17" borderId="6" xfId="0" applyFont="1" applyFill="1" applyBorder="1" applyAlignment="1" applyProtection="1">
      <alignment horizontal="center" vertical="center" wrapText="1"/>
      <protection hidden="1"/>
    </xf>
    <xf numFmtId="0" fontId="29" fillId="17" borderId="7" xfId="0" applyFont="1" applyFill="1" applyBorder="1" applyAlignment="1" applyProtection="1">
      <alignment horizontal="center" vertical="center" wrapText="1"/>
      <protection hidden="1"/>
    </xf>
    <xf numFmtId="0" fontId="2" fillId="2" borderId="3" xfId="0" applyFont="1" applyFill="1" applyBorder="1" applyAlignment="1">
      <alignment horizontal="center" vertical="center"/>
    </xf>
    <xf numFmtId="0" fontId="2" fillId="2" borderId="4" xfId="0" applyFont="1" applyFill="1" applyBorder="1" applyAlignment="1">
      <alignment horizontal="center" vertical="center"/>
    </xf>
  </cellXfs>
  <cellStyles count="4">
    <cellStyle name="Millares" xfId="1" builtinId="3"/>
    <cellStyle name="Normal" xfId="0" builtinId="0"/>
    <cellStyle name="Normal 2" xfId="3" xr:uid="{00000000-0005-0000-0000-000002000000}"/>
    <cellStyle name="Porcentaje" xfId="2" builtinId="5"/>
  </cellStyles>
  <dxfs count="125">
    <dxf>
      <font>
        <color theme="0"/>
      </font>
      <fill>
        <patternFill>
          <bgColor rgb="FFD7191C"/>
        </patternFill>
      </fill>
    </dxf>
    <dxf>
      <fill>
        <patternFill>
          <bgColor rgb="FFFDAE61"/>
        </patternFill>
      </fill>
    </dxf>
    <dxf>
      <fill>
        <patternFill>
          <bgColor rgb="FFFFFFBF"/>
        </patternFill>
      </fill>
    </dxf>
    <dxf>
      <fill>
        <patternFill>
          <bgColor rgb="FFC0E9AB"/>
        </patternFill>
      </fill>
    </dxf>
    <dxf>
      <fill>
        <patternFill>
          <bgColor rgb="FF006837"/>
        </patternFill>
      </fill>
    </dxf>
    <dxf>
      <fill>
        <patternFill>
          <bgColor rgb="FFD7191C"/>
        </patternFill>
      </fill>
    </dxf>
    <dxf>
      <fill>
        <patternFill>
          <bgColor rgb="FFFDAE61"/>
        </patternFill>
      </fill>
    </dxf>
    <dxf>
      <fill>
        <patternFill>
          <bgColor rgb="FFFFFFBF"/>
        </patternFill>
      </fill>
    </dxf>
    <dxf>
      <fill>
        <patternFill>
          <bgColor rgb="FFC0E9AB"/>
        </patternFill>
      </fill>
    </dxf>
    <dxf>
      <fill>
        <patternFill>
          <bgColor rgb="FF006837"/>
        </patternFill>
      </fill>
    </dxf>
    <dxf>
      <fill>
        <patternFill>
          <bgColor rgb="FFD7191C"/>
        </patternFill>
      </fill>
    </dxf>
    <dxf>
      <fill>
        <patternFill>
          <bgColor rgb="FFFDAE61"/>
        </patternFill>
      </fill>
    </dxf>
    <dxf>
      <fill>
        <patternFill>
          <bgColor rgb="FFFFFFBF"/>
        </patternFill>
      </fill>
    </dxf>
    <dxf>
      <fill>
        <patternFill>
          <bgColor rgb="FFC0E9AB"/>
        </patternFill>
      </fill>
    </dxf>
    <dxf>
      <fill>
        <patternFill>
          <bgColor rgb="FF006837"/>
        </patternFill>
      </fill>
    </dxf>
    <dxf>
      <fill>
        <patternFill>
          <bgColor rgb="FF63BE7B"/>
        </patternFill>
      </fill>
    </dxf>
    <dxf>
      <fill>
        <patternFill>
          <bgColor theme="7" tint="0.39994506668294322"/>
        </patternFill>
      </fill>
    </dxf>
    <dxf>
      <fill>
        <patternFill>
          <bgColor rgb="FFF8696B"/>
        </patternFill>
      </fill>
    </dxf>
    <dxf>
      <fill>
        <patternFill>
          <bgColor theme="7" tint="0.39994506668294322"/>
        </patternFill>
      </fill>
    </dxf>
    <dxf>
      <fill>
        <patternFill>
          <bgColor rgb="FF63BE7B"/>
        </patternFill>
      </fill>
    </dxf>
    <dxf>
      <fill>
        <patternFill>
          <bgColor rgb="FFF8696B"/>
        </patternFill>
      </fill>
    </dxf>
    <dxf>
      <fill>
        <patternFill>
          <bgColor rgb="FF006837"/>
        </patternFill>
      </fill>
    </dxf>
    <dxf>
      <fill>
        <patternFill>
          <bgColor rgb="FFD7191C"/>
        </patternFill>
      </fill>
    </dxf>
    <dxf>
      <fill>
        <patternFill>
          <bgColor rgb="FFFFFFBF"/>
        </patternFill>
      </fill>
    </dxf>
    <dxf>
      <fill>
        <patternFill>
          <bgColor rgb="FFD7191C"/>
        </patternFill>
      </fill>
    </dxf>
    <dxf>
      <fill>
        <patternFill>
          <bgColor rgb="FF006837"/>
        </patternFill>
      </fill>
    </dxf>
    <dxf>
      <fill>
        <patternFill>
          <bgColor rgb="FFD7191C"/>
        </patternFill>
      </fill>
    </dxf>
    <dxf>
      <fill>
        <patternFill>
          <bgColor rgb="FFD7191C"/>
        </patternFill>
      </fill>
    </dxf>
    <dxf>
      <fill>
        <patternFill>
          <bgColor rgb="FFFDAE61"/>
        </patternFill>
      </fill>
    </dxf>
    <dxf>
      <fill>
        <patternFill>
          <bgColor rgb="FFC0E9AB"/>
        </patternFill>
      </fill>
    </dxf>
    <dxf>
      <fill>
        <patternFill>
          <bgColor rgb="FF006837"/>
        </patternFill>
      </fill>
    </dxf>
    <dxf>
      <fill>
        <patternFill>
          <bgColor rgb="FFFFFFBF"/>
        </patternFill>
      </fill>
    </dxf>
    <dxf>
      <fill>
        <patternFill>
          <bgColor rgb="FFC0E9AB"/>
        </patternFill>
      </fill>
    </dxf>
    <dxf>
      <fill>
        <patternFill>
          <bgColor rgb="FFD7191C"/>
        </patternFill>
      </fill>
    </dxf>
    <dxf>
      <fill>
        <patternFill>
          <bgColor rgb="FFFDAE61"/>
        </patternFill>
      </fill>
    </dxf>
    <dxf>
      <fill>
        <patternFill>
          <bgColor rgb="FFFFFFBF"/>
        </patternFill>
      </fill>
    </dxf>
    <dxf>
      <fill>
        <patternFill>
          <bgColor rgb="FF006837"/>
        </patternFill>
      </fill>
    </dxf>
    <dxf>
      <fill>
        <patternFill>
          <bgColor rgb="FFC0E9AB"/>
        </patternFill>
      </fill>
    </dxf>
    <dxf>
      <fill>
        <patternFill>
          <bgColor rgb="FF006837"/>
        </patternFill>
      </fill>
    </dxf>
    <dxf>
      <fill>
        <patternFill>
          <bgColor rgb="FFFDAE61"/>
        </patternFill>
      </fill>
    </dxf>
    <dxf>
      <fill>
        <patternFill>
          <bgColor rgb="FFFFFFBF"/>
        </patternFill>
      </fill>
    </dxf>
    <dxf>
      <fill>
        <patternFill>
          <bgColor rgb="FFD7191C"/>
        </patternFill>
      </fill>
    </dxf>
    <dxf>
      <fill>
        <patternFill>
          <bgColor rgb="FF006837"/>
        </patternFill>
      </fill>
    </dxf>
    <dxf>
      <fill>
        <patternFill>
          <bgColor rgb="FFC0E9AB"/>
        </patternFill>
      </fill>
    </dxf>
    <dxf>
      <fill>
        <patternFill>
          <bgColor rgb="FF006837"/>
        </patternFill>
      </fill>
    </dxf>
    <dxf>
      <fill>
        <patternFill>
          <bgColor rgb="FFFFFFBF"/>
        </patternFill>
      </fill>
    </dxf>
    <dxf>
      <fill>
        <patternFill>
          <bgColor rgb="FFC0E9AB"/>
        </patternFill>
      </fill>
    </dxf>
    <dxf>
      <fill>
        <patternFill>
          <bgColor rgb="FFFDAE61"/>
        </patternFill>
      </fill>
    </dxf>
    <dxf>
      <fill>
        <patternFill>
          <bgColor rgb="FF006837"/>
        </patternFill>
      </fill>
    </dxf>
    <dxf>
      <fill>
        <patternFill>
          <bgColor rgb="FFC0E9AB"/>
        </patternFill>
      </fill>
    </dxf>
    <dxf>
      <fill>
        <patternFill>
          <bgColor rgb="FFFFFFBF"/>
        </patternFill>
      </fill>
    </dxf>
    <dxf>
      <fill>
        <patternFill>
          <bgColor rgb="FFD7191C"/>
        </patternFill>
      </fill>
    </dxf>
    <dxf>
      <fill>
        <patternFill>
          <bgColor rgb="FFFDAE61"/>
        </patternFill>
      </fill>
    </dxf>
    <dxf>
      <fill>
        <patternFill>
          <bgColor rgb="FFFDAE61"/>
        </patternFill>
      </fill>
    </dxf>
    <dxf>
      <fill>
        <patternFill>
          <bgColor rgb="FFFFFFBF"/>
        </patternFill>
      </fill>
    </dxf>
    <dxf>
      <fill>
        <patternFill>
          <bgColor rgb="FFC0E9AB"/>
        </patternFill>
      </fill>
    </dxf>
    <dxf>
      <fill>
        <patternFill>
          <bgColor rgb="FF006837"/>
        </patternFill>
      </fill>
    </dxf>
    <dxf>
      <fill>
        <patternFill>
          <bgColor rgb="FFD7191C"/>
        </patternFill>
      </fill>
    </dxf>
    <dxf>
      <fill>
        <patternFill>
          <bgColor rgb="FF006837"/>
        </patternFill>
      </fill>
    </dxf>
    <dxf>
      <fill>
        <patternFill>
          <bgColor rgb="FFD7191C"/>
        </patternFill>
      </fill>
    </dxf>
    <dxf>
      <fill>
        <patternFill>
          <bgColor rgb="FFFFFFBF"/>
        </patternFill>
      </fill>
    </dxf>
    <dxf>
      <fill>
        <patternFill>
          <bgColor rgb="FF006837"/>
        </patternFill>
      </fill>
    </dxf>
    <dxf>
      <fill>
        <patternFill>
          <bgColor rgb="FFD7191C"/>
        </patternFill>
      </fill>
    </dxf>
    <dxf>
      <fill>
        <patternFill>
          <bgColor rgb="FFD7191C"/>
        </patternFill>
      </fill>
    </dxf>
    <dxf>
      <fill>
        <patternFill>
          <bgColor rgb="FFFFFFBF"/>
        </patternFill>
      </fill>
    </dxf>
    <dxf>
      <fill>
        <patternFill>
          <bgColor rgb="FF006837"/>
        </patternFill>
      </fill>
    </dxf>
    <dxf>
      <fill>
        <patternFill>
          <bgColor rgb="FF006837"/>
        </patternFill>
      </fill>
    </dxf>
    <dxf>
      <fill>
        <patternFill>
          <bgColor rgb="FFD7191C"/>
        </patternFill>
      </fill>
    </dxf>
    <dxf>
      <fill>
        <patternFill>
          <bgColor rgb="FFD7191C"/>
        </patternFill>
      </fill>
    </dxf>
    <dxf>
      <fill>
        <patternFill>
          <bgColor rgb="FF006837"/>
        </patternFill>
      </fill>
    </dxf>
    <dxf>
      <fill>
        <patternFill>
          <bgColor rgb="FFC0E9AB"/>
        </patternFill>
      </fill>
    </dxf>
    <dxf>
      <fill>
        <patternFill>
          <bgColor rgb="FFFFFFBF"/>
        </patternFill>
      </fill>
    </dxf>
    <dxf>
      <fill>
        <patternFill>
          <bgColor rgb="FFFDAE61"/>
        </patternFill>
      </fill>
    </dxf>
    <dxf>
      <fill>
        <patternFill>
          <bgColor rgb="FF006837"/>
        </patternFill>
      </fill>
    </dxf>
    <dxf>
      <fill>
        <patternFill>
          <bgColor rgb="FFC0E9AB"/>
        </patternFill>
      </fill>
    </dxf>
    <dxf>
      <fill>
        <patternFill>
          <bgColor rgb="FFFFFFBF"/>
        </patternFill>
      </fill>
    </dxf>
    <dxf>
      <fill>
        <patternFill>
          <bgColor rgb="FFD7191C"/>
        </patternFill>
      </fill>
    </dxf>
    <dxf>
      <fill>
        <patternFill>
          <bgColor rgb="FFFDAE61"/>
        </patternFill>
      </fill>
    </dxf>
    <dxf>
      <fill>
        <patternFill>
          <bgColor rgb="FF006837"/>
        </patternFill>
      </fill>
    </dxf>
    <dxf>
      <fill>
        <patternFill>
          <bgColor rgb="FFD7191C"/>
        </patternFill>
      </fill>
    </dxf>
    <dxf>
      <fill>
        <patternFill>
          <bgColor rgb="FFFDAE61"/>
        </patternFill>
      </fill>
    </dxf>
    <dxf>
      <fill>
        <patternFill>
          <bgColor rgb="FFFFFFBF"/>
        </patternFill>
      </fill>
    </dxf>
    <dxf>
      <fill>
        <patternFill>
          <bgColor rgb="FFC0E9AB"/>
        </patternFill>
      </fill>
    </dxf>
    <dxf>
      <fill>
        <patternFill>
          <bgColor rgb="FFC0E9AB"/>
        </patternFill>
      </fill>
    </dxf>
    <dxf>
      <fill>
        <patternFill>
          <bgColor rgb="FF006837"/>
        </patternFill>
      </fill>
    </dxf>
    <dxf>
      <fill>
        <patternFill>
          <bgColor rgb="FFFFFFBF"/>
        </patternFill>
      </fill>
    </dxf>
    <dxf>
      <fill>
        <patternFill>
          <bgColor rgb="FFFDAE61"/>
        </patternFill>
      </fill>
    </dxf>
    <dxf>
      <fill>
        <patternFill>
          <bgColor rgb="FFD7191C"/>
        </patternFill>
      </fill>
    </dxf>
    <dxf>
      <fill>
        <patternFill>
          <bgColor rgb="FFFDAE61"/>
        </patternFill>
      </fill>
    </dxf>
    <dxf>
      <fill>
        <patternFill>
          <bgColor rgb="FFD7191C"/>
        </patternFill>
      </fill>
    </dxf>
    <dxf>
      <fill>
        <patternFill>
          <bgColor rgb="FF006837"/>
        </patternFill>
      </fill>
    </dxf>
    <dxf>
      <fill>
        <patternFill>
          <bgColor rgb="FFC0E9AB"/>
        </patternFill>
      </fill>
    </dxf>
    <dxf>
      <fill>
        <patternFill>
          <bgColor rgb="FFFFFFBF"/>
        </patternFill>
      </fill>
    </dxf>
    <dxf>
      <fill>
        <patternFill>
          <bgColor rgb="FFFFFFBF"/>
        </patternFill>
      </fill>
    </dxf>
    <dxf>
      <fill>
        <patternFill>
          <bgColor rgb="FFC0E9AB"/>
        </patternFill>
      </fill>
    </dxf>
    <dxf>
      <fill>
        <patternFill>
          <bgColor rgb="FFFDAE61"/>
        </patternFill>
      </fill>
    </dxf>
    <dxf>
      <fill>
        <patternFill>
          <bgColor rgb="FF006837"/>
        </patternFill>
      </fill>
    </dxf>
    <dxf>
      <fill>
        <patternFill>
          <bgColor rgb="FFD7191C"/>
        </patternFill>
      </fill>
    </dxf>
    <dxf>
      <fill>
        <patternFill>
          <bgColor rgb="FF63BE7B"/>
        </patternFill>
      </fill>
    </dxf>
    <dxf>
      <fill>
        <patternFill>
          <bgColor rgb="FFF8696B"/>
        </patternFill>
      </fill>
    </dxf>
    <dxf>
      <fill>
        <patternFill>
          <bgColor theme="7" tint="0.39994506668294322"/>
        </patternFill>
      </fill>
    </dxf>
    <dxf>
      <fill>
        <patternFill>
          <bgColor rgb="FFF8696B"/>
        </patternFill>
      </fill>
    </dxf>
    <dxf>
      <fill>
        <patternFill>
          <bgColor theme="7" tint="0.39994506668294322"/>
        </patternFill>
      </fill>
    </dxf>
    <dxf>
      <fill>
        <patternFill>
          <bgColor rgb="FF63BE7B"/>
        </patternFill>
      </fill>
    </dxf>
    <dxf>
      <fill>
        <patternFill>
          <bgColor rgb="FF63BE7B"/>
        </patternFill>
      </fill>
    </dxf>
    <dxf>
      <fill>
        <patternFill>
          <bgColor rgb="FFF8696B"/>
        </patternFill>
      </fill>
    </dxf>
    <dxf>
      <fill>
        <patternFill>
          <bgColor rgb="FFFFD966"/>
        </patternFill>
      </fill>
    </dxf>
    <dxf>
      <fill>
        <patternFill>
          <bgColor rgb="FFF8696B"/>
        </patternFill>
      </fill>
    </dxf>
    <dxf>
      <fill>
        <patternFill>
          <fgColor theme="7" tint="0.39988402966399123"/>
          <bgColor rgb="FFFFD966"/>
        </patternFill>
      </fill>
    </dxf>
    <dxf>
      <fill>
        <patternFill>
          <bgColor rgb="FF63BE7B"/>
        </patternFill>
      </fill>
    </dxf>
    <dxf>
      <fill>
        <patternFill>
          <bgColor rgb="FFF8696B"/>
        </patternFill>
      </fill>
    </dxf>
    <dxf>
      <fill>
        <patternFill>
          <bgColor rgb="FFFFD966"/>
        </patternFill>
      </fill>
    </dxf>
    <dxf>
      <fill>
        <patternFill>
          <bgColor rgb="FF63BE7B"/>
        </patternFill>
      </fill>
    </dxf>
    <dxf>
      <fill>
        <patternFill>
          <bgColor rgb="FF63BE7B"/>
        </patternFill>
      </fill>
    </dxf>
    <dxf>
      <fill>
        <patternFill>
          <bgColor rgb="FFFFD966"/>
        </patternFill>
      </fill>
    </dxf>
    <dxf>
      <fill>
        <patternFill>
          <bgColor rgb="FFF8696B"/>
        </patternFill>
      </fill>
    </dxf>
    <dxf>
      <fill>
        <patternFill>
          <bgColor rgb="FFF8696B"/>
        </patternFill>
      </fill>
    </dxf>
    <dxf>
      <fill>
        <patternFill>
          <bgColor rgb="FFFFD966"/>
        </patternFill>
      </fill>
    </dxf>
    <dxf>
      <fill>
        <patternFill>
          <bgColor rgb="FF63BE7B"/>
        </patternFill>
      </fill>
    </dxf>
    <dxf>
      <fill>
        <patternFill>
          <bgColor rgb="FF63BE7B"/>
        </patternFill>
      </fill>
    </dxf>
    <dxf>
      <fill>
        <patternFill>
          <bgColor rgb="FFF8696B"/>
        </patternFill>
      </fill>
    </dxf>
    <dxf>
      <fill>
        <patternFill>
          <fgColor theme="7" tint="0.39988402966399123"/>
          <bgColor rgb="FFFFD966"/>
        </patternFill>
      </fill>
    </dxf>
    <dxf>
      <border outline="0">
        <top style="thin">
          <color theme="4" tint="0.39997558519241921"/>
        </top>
      </border>
    </dxf>
    <dxf>
      <border outline="0">
        <bottom style="thin">
          <color theme="4" tint="0.39997558519241921"/>
        </bottom>
      </border>
    </dxf>
    <dxf>
      <font>
        <b/>
        <i val="0"/>
        <strike val="0"/>
        <condense val="0"/>
        <extend val="0"/>
        <outline val="0"/>
        <shadow val="0"/>
        <u val="none"/>
        <vertAlign val="baseline"/>
        <sz val="11"/>
        <color theme="0"/>
        <name val="Calibri"/>
        <scheme val="none"/>
      </font>
      <fill>
        <patternFill patternType="solid">
          <fgColor theme="4"/>
          <bgColor theme="4"/>
        </patternFill>
      </fill>
    </dxf>
  </dxfs>
  <tableStyles count="0" defaultTableStyle="TableStyleMedium2" defaultPivotStyle="PivotStyleLight16"/>
  <colors>
    <mruColors>
      <color rgb="FFD7191C"/>
      <color rgb="FFE55A62"/>
      <color rgb="FFF0F0F0"/>
      <color rgb="FFF6C6C8"/>
      <color rgb="FFCDCDCD"/>
      <color rgb="FFE1E8EB"/>
      <color rgb="FFDCE4E8"/>
      <color rgb="FFFDAE61"/>
      <color rgb="FF006837"/>
      <color rgb="FFC0E9A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eetMetadata" Target="metadata.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2.xml"/></Relationships>
</file>

<file path=xl/charts/_rels/chart1.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3" Type="http://schemas.openxmlformats.org/officeDocument/2006/relationships/chartUserShapes" Target="../drawings/drawing5.xml"/><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spPr>
            <a:ln w="0" cmpd="sng">
              <a:noFill/>
            </a:ln>
          </c:spPr>
          <c:dPt>
            <c:idx val="0"/>
            <c:bubble3D val="0"/>
            <c:spPr>
              <a:solidFill>
                <a:srgbClr val="D7191C"/>
              </a:solidFill>
              <a:ln w="0" cmpd="sng">
                <a:noFill/>
              </a:ln>
              <a:effectLst/>
            </c:spPr>
            <c:extLst>
              <c:ext xmlns:c16="http://schemas.microsoft.com/office/drawing/2014/chart" uri="{C3380CC4-5D6E-409C-BE32-E72D297353CC}">
                <c16:uniqueId val="{00000001-0234-43FF-B332-33B1AE27B1CF}"/>
              </c:ext>
            </c:extLst>
          </c:dPt>
          <c:dPt>
            <c:idx val="1"/>
            <c:bubble3D val="0"/>
            <c:spPr>
              <a:solidFill>
                <a:srgbClr val="D7191C"/>
              </a:solidFill>
              <a:ln w="0" cmpd="sng">
                <a:noFill/>
              </a:ln>
              <a:effectLst/>
            </c:spPr>
            <c:extLst>
              <c:ext xmlns:c16="http://schemas.microsoft.com/office/drawing/2014/chart" uri="{C3380CC4-5D6E-409C-BE32-E72D297353CC}">
                <c16:uniqueId val="{00000003-0234-43FF-B332-33B1AE27B1CF}"/>
              </c:ext>
            </c:extLst>
          </c:dPt>
          <c:dPt>
            <c:idx val="2"/>
            <c:bubble3D val="0"/>
            <c:spPr>
              <a:solidFill>
                <a:srgbClr val="D7191C"/>
              </a:solidFill>
              <a:ln w="0" cmpd="sng">
                <a:noFill/>
              </a:ln>
              <a:effectLst/>
            </c:spPr>
            <c:extLst>
              <c:ext xmlns:c16="http://schemas.microsoft.com/office/drawing/2014/chart" uri="{C3380CC4-5D6E-409C-BE32-E72D297353CC}">
                <c16:uniqueId val="{00000005-0234-43FF-B332-33B1AE27B1CF}"/>
              </c:ext>
            </c:extLst>
          </c:dPt>
          <c:dPt>
            <c:idx val="3"/>
            <c:bubble3D val="0"/>
            <c:spPr>
              <a:solidFill>
                <a:srgbClr val="D7191C"/>
              </a:solidFill>
              <a:ln w="0" cmpd="sng">
                <a:noFill/>
              </a:ln>
              <a:effectLst/>
            </c:spPr>
            <c:extLst>
              <c:ext xmlns:c16="http://schemas.microsoft.com/office/drawing/2014/chart" uri="{C3380CC4-5D6E-409C-BE32-E72D297353CC}">
                <c16:uniqueId val="{00000007-0234-43FF-B332-33B1AE27B1CF}"/>
              </c:ext>
            </c:extLst>
          </c:dPt>
          <c:dPt>
            <c:idx val="4"/>
            <c:bubble3D val="0"/>
            <c:spPr>
              <a:solidFill>
                <a:srgbClr val="D7191C"/>
              </a:solidFill>
              <a:ln w="0" cmpd="sng">
                <a:noFill/>
              </a:ln>
              <a:effectLst/>
            </c:spPr>
            <c:extLst>
              <c:ext xmlns:c16="http://schemas.microsoft.com/office/drawing/2014/chart" uri="{C3380CC4-5D6E-409C-BE32-E72D297353CC}">
                <c16:uniqueId val="{00000009-0234-43FF-B332-33B1AE27B1CF}"/>
              </c:ext>
            </c:extLst>
          </c:dPt>
          <c:dPt>
            <c:idx val="5"/>
            <c:bubble3D val="0"/>
            <c:spPr>
              <a:solidFill>
                <a:srgbClr val="D7191C"/>
              </a:solidFill>
              <a:ln w="0" cmpd="sng">
                <a:noFill/>
              </a:ln>
              <a:effectLst/>
            </c:spPr>
            <c:extLst>
              <c:ext xmlns:c16="http://schemas.microsoft.com/office/drawing/2014/chart" uri="{C3380CC4-5D6E-409C-BE32-E72D297353CC}">
                <c16:uniqueId val="{0000000B-0234-43FF-B332-33B1AE27B1CF}"/>
              </c:ext>
            </c:extLst>
          </c:dPt>
          <c:dPt>
            <c:idx val="6"/>
            <c:bubble3D val="0"/>
            <c:spPr>
              <a:solidFill>
                <a:srgbClr val="FDAE61"/>
              </a:solidFill>
              <a:ln w="0" cmpd="sng">
                <a:noFill/>
              </a:ln>
              <a:effectLst/>
            </c:spPr>
            <c:extLst>
              <c:ext xmlns:c16="http://schemas.microsoft.com/office/drawing/2014/chart" uri="{C3380CC4-5D6E-409C-BE32-E72D297353CC}">
                <c16:uniqueId val="{0000000D-0234-43FF-B332-33B1AE27B1CF}"/>
              </c:ext>
            </c:extLst>
          </c:dPt>
          <c:dPt>
            <c:idx val="7"/>
            <c:bubble3D val="0"/>
            <c:spPr>
              <a:solidFill>
                <a:srgbClr val="FDAE61"/>
              </a:solidFill>
              <a:ln w="0" cmpd="sng">
                <a:noFill/>
              </a:ln>
              <a:effectLst/>
            </c:spPr>
            <c:extLst>
              <c:ext xmlns:c16="http://schemas.microsoft.com/office/drawing/2014/chart" uri="{C3380CC4-5D6E-409C-BE32-E72D297353CC}">
                <c16:uniqueId val="{0000000F-0234-43FF-B332-33B1AE27B1CF}"/>
              </c:ext>
            </c:extLst>
          </c:dPt>
          <c:dPt>
            <c:idx val="8"/>
            <c:bubble3D val="0"/>
            <c:spPr>
              <a:solidFill>
                <a:srgbClr val="FDAE61"/>
              </a:solidFill>
              <a:ln w="0" cmpd="sng">
                <a:noFill/>
              </a:ln>
              <a:effectLst/>
            </c:spPr>
            <c:extLst>
              <c:ext xmlns:c16="http://schemas.microsoft.com/office/drawing/2014/chart" uri="{C3380CC4-5D6E-409C-BE32-E72D297353CC}">
                <c16:uniqueId val="{00000011-0234-43FF-B332-33B1AE27B1CF}"/>
              </c:ext>
            </c:extLst>
          </c:dPt>
          <c:dPt>
            <c:idx val="9"/>
            <c:bubble3D val="0"/>
            <c:spPr>
              <a:solidFill>
                <a:srgbClr val="FDAE61"/>
              </a:solidFill>
              <a:ln w="0" cmpd="sng">
                <a:noFill/>
              </a:ln>
              <a:effectLst/>
            </c:spPr>
            <c:extLst>
              <c:ext xmlns:c16="http://schemas.microsoft.com/office/drawing/2014/chart" uri="{C3380CC4-5D6E-409C-BE32-E72D297353CC}">
                <c16:uniqueId val="{00000013-0234-43FF-B332-33B1AE27B1CF}"/>
              </c:ext>
            </c:extLst>
          </c:dPt>
          <c:dPt>
            <c:idx val="10"/>
            <c:bubble3D val="0"/>
            <c:spPr>
              <a:solidFill>
                <a:srgbClr val="FFFFBF"/>
              </a:solidFill>
              <a:ln w="0" cmpd="sng">
                <a:noFill/>
              </a:ln>
              <a:effectLst/>
            </c:spPr>
            <c:extLst>
              <c:ext xmlns:c16="http://schemas.microsoft.com/office/drawing/2014/chart" uri="{C3380CC4-5D6E-409C-BE32-E72D297353CC}">
                <c16:uniqueId val="{00000015-0234-43FF-B332-33B1AE27B1CF}"/>
              </c:ext>
            </c:extLst>
          </c:dPt>
          <c:dPt>
            <c:idx val="11"/>
            <c:bubble3D val="0"/>
            <c:spPr>
              <a:solidFill>
                <a:srgbClr val="FFFFBF"/>
              </a:solidFill>
              <a:ln w="0" cmpd="sng">
                <a:noFill/>
              </a:ln>
              <a:effectLst/>
            </c:spPr>
            <c:extLst>
              <c:ext xmlns:c16="http://schemas.microsoft.com/office/drawing/2014/chart" uri="{C3380CC4-5D6E-409C-BE32-E72D297353CC}">
                <c16:uniqueId val="{00000017-0234-43FF-B332-33B1AE27B1CF}"/>
              </c:ext>
            </c:extLst>
          </c:dPt>
          <c:dPt>
            <c:idx val="12"/>
            <c:bubble3D val="0"/>
            <c:spPr>
              <a:solidFill>
                <a:srgbClr val="FFFFBF"/>
              </a:solidFill>
              <a:ln w="0" cmpd="sng">
                <a:noFill/>
              </a:ln>
              <a:effectLst/>
            </c:spPr>
            <c:extLst>
              <c:ext xmlns:c16="http://schemas.microsoft.com/office/drawing/2014/chart" uri="{C3380CC4-5D6E-409C-BE32-E72D297353CC}">
                <c16:uniqueId val="{00000019-0234-43FF-B332-33B1AE27B1CF}"/>
              </c:ext>
            </c:extLst>
          </c:dPt>
          <c:dPt>
            <c:idx val="13"/>
            <c:bubble3D val="0"/>
            <c:spPr>
              <a:solidFill>
                <a:srgbClr val="FFFFBF"/>
              </a:solidFill>
              <a:ln w="0" cmpd="sng">
                <a:noFill/>
              </a:ln>
              <a:effectLst/>
            </c:spPr>
            <c:extLst>
              <c:ext xmlns:c16="http://schemas.microsoft.com/office/drawing/2014/chart" uri="{C3380CC4-5D6E-409C-BE32-E72D297353CC}">
                <c16:uniqueId val="{0000001B-0234-43FF-B332-33B1AE27B1CF}"/>
              </c:ext>
            </c:extLst>
          </c:dPt>
          <c:dPt>
            <c:idx val="14"/>
            <c:bubble3D val="0"/>
            <c:spPr>
              <a:solidFill>
                <a:srgbClr val="C0E9AB"/>
              </a:solidFill>
              <a:ln w="0" cmpd="sng">
                <a:noFill/>
              </a:ln>
              <a:effectLst/>
            </c:spPr>
            <c:extLst>
              <c:ext xmlns:c16="http://schemas.microsoft.com/office/drawing/2014/chart" uri="{C3380CC4-5D6E-409C-BE32-E72D297353CC}">
                <c16:uniqueId val="{0000001D-0234-43FF-B332-33B1AE27B1CF}"/>
              </c:ext>
            </c:extLst>
          </c:dPt>
          <c:dPt>
            <c:idx val="15"/>
            <c:bubble3D val="0"/>
            <c:spPr>
              <a:solidFill>
                <a:srgbClr val="C0E9AB"/>
              </a:solidFill>
              <a:ln w="0" cmpd="sng">
                <a:noFill/>
              </a:ln>
              <a:effectLst/>
            </c:spPr>
            <c:extLst>
              <c:ext xmlns:c16="http://schemas.microsoft.com/office/drawing/2014/chart" uri="{C3380CC4-5D6E-409C-BE32-E72D297353CC}">
                <c16:uniqueId val="{0000001F-0234-43FF-B332-33B1AE27B1CF}"/>
              </c:ext>
            </c:extLst>
          </c:dPt>
          <c:dPt>
            <c:idx val="16"/>
            <c:bubble3D val="0"/>
            <c:spPr>
              <a:solidFill>
                <a:srgbClr val="C0E9AB"/>
              </a:solidFill>
              <a:ln w="0" cmpd="sng">
                <a:noFill/>
              </a:ln>
              <a:effectLst/>
            </c:spPr>
            <c:extLst>
              <c:ext xmlns:c16="http://schemas.microsoft.com/office/drawing/2014/chart" uri="{C3380CC4-5D6E-409C-BE32-E72D297353CC}">
                <c16:uniqueId val="{00000021-0234-43FF-B332-33B1AE27B1CF}"/>
              </c:ext>
            </c:extLst>
          </c:dPt>
          <c:dPt>
            <c:idx val="17"/>
            <c:bubble3D val="0"/>
            <c:spPr>
              <a:solidFill>
                <a:srgbClr val="C0E9AB"/>
              </a:solidFill>
              <a:ln w="0" cmpd="sng">
                <a:noFill/>
              </a:ln>
              <a:effectLst/>
            </c:spPr>
            <c:extLst>
              <c:ext xmlns:c16="http://schemas.microsoft.com/office/drawing/2014/chart" uri="{C3380CC4-5D6E-409C-BE32-E72D297353CC}">
                <c16:uniqueId val="{00000023-0234-43FF-B332-33B1AE27B1CF}"/>
              </c:ext>
            </c:extLst>
          </c:dPt>
          <c:dPt>
            <c:idx val="18"/>
            <c:bubble3D val="0"/>
            <c:spPr>
              <a:solidFill>
                <a:srgbClr val="006837"/>
              </a:solidFill>
              <a:ln w="0" cmpd="sng">
                <a:noFill/>
              </a:ln>
              <a:effectLst/>
            </c:spPr>
            <c:extLst>
              <c:ext xmlns:c16="http://schemas.microsoft.com/office/drawing/2014/chart" uri="{C3380CC4-5D6E-409C-BE32-E72D297353CC}">
                <c16:uniqueId val="{00000025-0234-43FF-B332-33B1AE27B1CF}"/>
              </c:ext>
            </c:extLst>
          </c:dPt>
          <c:dPt>
            <c:idx val="19"/>
            <c:bubble3D val="0"/>
            <c:spPr>
              <a:solidFill>
                <a:srgbClr val="006837"/>
              </a:solidFill>
              <a:ln w="0" cmpd="sng">
                <a:noFill/>
              </a:ln>
              <a:effectLst/>
            </c:spPr>
            <c:extLst>
              <c:ext xmlns:c16="http://schemas.microsoft.com/office/drawing/2014/chart" uri="{C3380CC4-5D6E-409C-BE32-E72D297353CC}">
                <c16:uniqueId val="{00000027-0234-43FF-B332-33B1AE27B1CF}"/>
              </c:ext>
            </c:extLst>
          </c:dPt>
          <c:dPt>
            <c:idx val="20"/>
            <c:bubble3D val="0"/>
            <c:spPr>
              <a:solidFill>
                <a:srgbClr val="006837"/>
              </a:solidFill>
              <a:ln w="0" cmpd="sng">
                <a:noFill/>
              </a:ln>
              <a:effectLst/>
            </c:spPr>
            <c:extLst>
              <c:ext xmlns:c16="http://schemas.microsoft.com/office/drawing/2014/chart" uri="{C3380CC4-5D6E-409C-BE32-E72D297353CC}">
                <c16:uniqueId val="{00000029-0234-43FF-B332-33B1AE27B1CF}"/>
              </c:ext>
            </c:extLst>
          </c:dPt>
          <c:dPt>
            <c:idx val="21"/>
            <c:bubble3D val="0"/>
            <c:spPr>
              <a:noFill/>
              <a:ln w="0" cmpd="sng">
                <a:noFill/>
              </a:ln>
              <a:effectLst/>
            </c:spPr>
            <c:extLst>
              <c:ext xmlns:c16="http://schemas.microsoft.com/office/drawing/2014/chart" uri="{C3380CC4-5D6E-409C-BE32-E72D297353CC}">
                <c16:uniqueId val="{0000002B-0234-43FF-B332-33B1AE27B1CF}"/>
              </c:ext>
            </c:extLst>
          </c:dPt>
          <c:dLbls>
            <c:dLbl>
              <c:idx val="0"/>
              <c:delete val="1"/>
              <c:extLst>
                <c:ext xmlns:c15="http://schemas.microsoft.com/office/drawing/2012/chart" uri="{CE6537A1-D6FC-4f65-9D91-7224C49458BB}"/>
                <c:ext xmlns:c16="http://schemas.microsoft.com/office/drawing/2014/chart" uri="{C3380CC4-5D6E-409C-BE32-E72D297353CC}">
                  <c16:uniqueId val="{00000001-0234-43FF-B332-33B1AE27B1CF}"/>
                </c:ext>
              </c:extLst>
            </c:dLbl>
            <c:dLbl>
              <c:idx val="1"/>
              <c:delete val="1"/>
              <c:extLst>
                <c:ext xmlns:c15="http://schemas.microsoft.com/office/drawing/2012/chart" uri="{CE6537A1-D6FC-4f65-9D91-7224C49458BB}"/>
                <c:ext xmlns:c16="http://schemas.microsoft.com/office/drawing/2014/chart" uri="{C3380CC4-5D6E-409C-BE32-E72D297353CC}">
                  <c16:uniqueId val="{00000003-0234-43FF-B332-33B1AE27B1CF}"/>
                </c:ext>
              </c:extLst>
            </c:dLbl>
            <c:dLbl>
              <c:idx val="2"/>
              <c:layout>
                <c:manualLayout>
                  <c:x val="-0.10741920801092401"/>
                  <c:y val="6.7567567567566947E-3"/>
                </c:manualLayout>
              </c:layout>
              <c:tx>
                <c:rich>
                  <a:bodyPr/>
                  <a:lstStyle/>
                  <a:p>
                    <a:r>
                      <a:rPr lang="en-US"/>
                      <a:t>Level 1</a:t>
                    </a:r>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5-0234-43FF-B332-33B1AE27B1CF}"/>
                </c:ext>
              </c:extLst>
            </c:dLbl>
            <c:dLbl>
              <c:idx val="3"/>
              <c:delete val="1"/>
              <c:extLst>
                <c:ext xmlns:c15="http://schemas.microsoft.com/office/drawing/2012/chart" uri="{CE6537A1-D6FC-4f65-9D91-7224C49458BB}"/>
                <c:ext xmlns:c16="http://schemas.microsoft.com/office/drawing/2014/chart" uri="{C3380CC4-5D6E-409C-BE32-E72D297353CC}">
                  <c16:uniqueId val="{00000007-0234-43FF-B332-33B1AE27B1CF}"/>
                </c:ext>
              </c:extLst>
            </c:dLbl>
            <c:dLbl>
              <c:idx val="4"/>
              <c:delete val="1"/>
              <c:extLst>
                <c:ext xmlns:c15="http://schemas.microsoft.com/office/drawing/2012/chart" uri="{CE6537A1-D6FC-4f65-9D91-7224C49458BB}"/>
                <c:ext xmlns:c16="http://schemas.microsoft.com/office/drawing/2014/chart" uri="{C3380CC4-5D6E-409C-BE32-E72D297353CC}">
                  <c16:uniqueId val="{00000009-0234-43FF-B332-33B1AE27B1CF}"/>
                </c:ext>
              </c:extLst>
            </c:dLbl>
            <c:dLbl>
              <c:idx val="5"/>
              <c:delete val="1"/>
              <c:extLst>
                <c:ext xmlns:c15="http://schemas.microsoft.com/office/drawing/2012/chart" uri="{CE6537A1-D6FC-4f65-9D91-7224C49458BB}"/>
                <c:ext xmlns:c16="http://schemas.microsoft.com/office/drawing/2014/chart" uri="{C3380CC4-5D6E-409C-BE32-E72D297353CC}">
                  <c16:uniqueId val="{0000000B-0234-43FF-B332-33B1AE27B1CF}"/>
                </c:ext>
              </c:extLst>
            </c:dLbl>
            <c:dLbl>
              <c:idx val="6"/>
              <c:delete val="1"/>
              <c:extLst>
                <c:ext xmlns:c15="http://schemas.microsoft.com/office/drawing/2012/chart" uri="{CE6537A1-D6FC-4f65-9D91-7224C49458BB}"/>
                <c:ext xmlns:c16="http://schemas.microsoft.com/office/drawing/2014/chart" uri="{C3380CC4-5D6E-409C-BE32-E72D297353CC}">
                  <c16:uniqueId val="{0000000D-0234-43FF-B332-33B1AE27B1CF}"/>
                </c:ext>
              </c:extLst>
            </c:dLbl>
            <c:dLbl>
              <c:idx val="7"/>
              <c:delete val="1"/>
              <c:extLst>
                <c:ext xmlns:c15="http://schemas.microsoft.com/office/drawing/2012/chart" uri="{CE6537A1-D6FC-4f65-9D91-7224C49458BB}"/>
                <c:ext xmlns:c16="http://schemas.microsoft.com/office/drawing/2014/chart" uri="{C3380CC4-5D6E-409C-BE32-E72D297353CC}">
                  <c16:uniqueId val="{0000000F-0234-43FF-B332-33B1AE27B1CF}"/>
                </c:ext>
              </c:extLst>
            </c:dLbl>
            <c:dLbl>
              <c:idx val="8"/>
              <c:delete val="1"/>
              <c:extLst>
                <c:ext xmlns:c15="http://schemas.microsoft.com/office/drawing/2012/chart" uri="{CE6537A1-D6FC-4f65-9D91-7224C49458BB}"/>
                <c:ext xmlns:c16="http://schemas.microsoft.com/office/drawing/2014/chart" uri="{C3380CC4-5D6E-409C-BE32-E72D297353CC}">
                  <c16:uniqueId val="{00000011-0234-43FF-B332-33B1AE27B1CF}"/>
                </c:ext>
              </c:extLst>
            </c:dLbl>
            <c:dLbl>
              <c:idx val="9"/>
              <c:layout>
                <c:manualLayout>
                  <c:x val="-7.5713105739788081E-2"/>
                  <c:y val="-0.12499989826853039"/>
                </c:manualLayout>
              </c:layout>
              <c:tx>
                <c:rich>
                  <a:bodyPr/>
                  <a:lstStyle/>
                  <a:p>
                    <a:r>
                      <a:rPr lang="en-US"/>
                      <a:t>Level 2</a:t>
                    </a:r>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3-0234-43FF-B332-33B1AE27B1CF}"/>
                </c:ext>
              </c:extLst>
            </c:dLbl>
            <c:dLbl>
              <c:idx val="10"/>
              <c:delete val="1"/>
              <c:extLst>
                <c:ext xmlns:c15="http://schemas.microsoft.com/office/drawing/2012/chart" uri="{CE6537A1-D6FC-4f65-9D91-7224C49458BB}"/>
                <c:ext xmlns:c16="http://schemas.microsoft.com/office/drawing/2014/chart" uri="{C3380CC4-5D6E-409C-BE32-E72D297353CC}">
                  <c16:uniqueId val="{00000015-0234-43FF-B332-33B1AE27B1CF}"/>
                </c:ext>
              </c:extLst>
            </c:dLbl>
            <c:dLbl>
              <c:idx val="11"/>
              <c:layout>
                <c:manualLayout>
                  <c:x val="4.9157942649066845E-2"/>
                  <c:y val="-0.12837837837837837"/>
                </c:manualLayout>
              </c:layout>
              <c:tx>
                <c:rich>
                  <a:bodyPr/>
                  <a:lstStyle/>
                  <a:p>
                    <a:r>
                      <a:rPr lang="en-US"/>
                      <a:t>Level 3</a:t>
                    </a:r>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7-0234-43FF-B332-33B1AE27B1CF}"/>
                </c:ext>
              </c:extLst>
            </c:dLbl>
            <c:dLbl>
              <c:idx val="12"/>
              <c:delete val="1"/>
              <c:extLst>
                <c:ext xmlns:c15="http://schemas.microsoft.com/office/drawing/2012/chart" uri="{CE6537A1-D6FC-4f65-9D91-7224C49458BB}"/>
                <c:ext xmlns:c16="http://schemas.microsoft.com/office/drawing/2014/chart" uri="{C3380CC4-5D6E-409C-BE32-E72D297353CC}">
                  <c16:uniqueId val="{00000019-0234-43FF-B332-33B1AE27B1CF}"/>
                </c:ext>
              </c:extLst>
            </c:dLbl>
            <c:dLbl>
              <c:idx val="13"/>
              <c:delete val="1"/>
              <c:extLst>
                <c:ext xmlns:c15="http://schemas.microsoft.com/office/drawing/2012/chart" uri="{CE6537A1-D6FC-4f65-9D91-7224C49458BB}"/>
                <c:ext xmlns:c16="http://schemas.microsoft.com/office/drawing/2014/chart" uri="{C3380CC4-5D6E-409C-BE32-E72D297353CC}">
                  <c16:uniqueId val="{0000001B-0234-43FF-B332-33B1AE27B1CF}"/>
                </c:ext>
              </c:extLst>
            </c:dLbl>
            <c:dLbl>
              <c:idx val="14"/>
              <c:delete val="1"/>
              <c:extLst>
                <c:ext xmlns:c15="http://schemas.microsoft.com/office/drawing/2012/chart" uri="{CE6537A1-D6FC-4f65-9D91-7224C49458BB}"/>
                <c:ext xmlns:c16="http://schemas.microsoft.com/office/drawing/2014/chart" uri="{C3380CC4-5D6E-409C-BE32-E72D297353CC}">
                  <c16:uniqueId val="{0000001D-0234-43FF-B332-33B1AE27B1CF}"/>
                </c:ext>
              </c:extLst>
            </c:dLbl>
            <c:dLbl>
              <c:idx val="15"/>
              <c:layout>
                <c:manualLayout>
                  <c:x val="0.10741920801092399"/>
                  <c:y val="-7.0945945945945943E-2"/>
                </c:manualLayout>
              </c:layout>
              <c:tx>
                <c:rich>
                  <a:bodyPr/>
                  <a:lstStyle/>
                  <a:p>
                    <a:r>
                      <a:rPr lang="en-US"/>
                      <a:t>Level 4</a:t>
                    </a:r>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F-0234-43FF-B332-33B1AE27B1CF}"/>
                </c:ext>
              </c:extLst>
            </c:dLbl>
            <c:dLbl>
              <c:idx val="16"/>
              <c:delete val="1"/>
              <c:extLst>
                <c:ext xmlns:c15="http://schemas.microsoft.com/office/drawing/2012/chart" uri="{CE6537A1-D6FC-4f65-9D91-7224C49458BB}"/>
                <c:ext xmlns:c16="http://schemas.microsoft.com/office/drawing/2014/chart" uri="{C3380CC4-5D6E-409C-BE32-E72D297353CC}">
                  <c16:uniqueId val="{00000021-0234-43FF-B332-33B1AE27B1CF}"/>
                </c:ext>
              </c:extLst>
            </c:dLbl>
            <c:dLbl>
              <c:idx val="17"/>
              <c:delete val="1"/>
              <c:extLst>
                <c:ext xmlns:c15="http://schemas.microsoft.com/office/drawing/2012/chart" uri="{CE6537A1-D6FC-4f65-9D91-7224C49458BB}"/>
                <c:ext xmlns:c16="http://schemas.microsoft.com/office/drawing/2014/chart" uri="{C3380CC4-5D6E-409C-BE32-E72D297353CC}">
                  <c16:uniqueId val="{00000023-0234-43FF-B332-33B1AE27B1CF}"/>
                </c:ext>
              </c:extLst>
            </c:dLbl>
            <c:dLbl>
              <c:idx val="18"/>
              <c:delete val="1"/>
              <c:extLst>
                <c:ext xmlns:c15="http://schemas.microsoft.com/office/drawing/2012/chart" uri="{CE6537A1-D6FC-4f65-9D91-7224C49458BB}"/>
                <c:ext xmlns:c16="http://schemas.microsoft.com/office/drawing/2014/chart" uri="{C3380CC4-5D6E-409C-BE32-E72D297353CC}">
                  <c16:uniqueId val="{00000025-0234-43FF-B332-33B1AE27B1CF}"/>
                </c:ext>
              </c:extLst>
            </c:dLbl>
            <c:dLbl>
              <c:idx val="19"/>
              <c:layout>
                <c:manualLayout>
                  <c:x val="9.4674556213017749E-2"/>
                  <c:y val="-4.0540540540540543E-2"/>
                </c:manualLayout>
              </c:layout>
              <c:tx>
                <c:rich>
                  <a:bodyPr/>
                  <a:lstStyle/>
                  <a:p>
                    <a:r>
                      <a:rPr lang="en-US"/>
                      <a:t>Level 5</a:t>
                    </a:r>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27-0234-43FF-B332-33B1AE27B1CF}"/>
                </c:ext>
              </c:extLst>
            </c:dLbl>
            <c:dLbl>
              <c:idx val="20"/>
              <c:delete val="1"/>
              <c:extLst>
                <c:ext xmlns:c15="http://schemas.microsoft.com/office/drawing/2012/chart" uri="{CE6537A1-D6FC-4f65-9D91-7224C49458BB}"/>
                <c:ext xmlns:c16="http://schemas.microsoft.com/office/drawing/2014/chart" uri="{C3380CC4-5D6E-409C-BE32-E72D297353CC}">
                  <c16:uniqueId val="{00000029-0234-43FF-B332-33B1AE27B1CF}"/>
                </c:ext>
              </c:extLst>
            </c:dLbl>
            <c:dLbl>
              <c:idx val="21"/>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2B-0234-43FF-B332-33B1AE27B1CF}"/>
                </c:ext>
              </c:extLst>
            </c:dLbl>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ext>
            </c:extLst>
          </c:dLbls>
          <c:val>
            <c:numRef>
              <c:f>calculos!$C$3:$C$24</c:f>
              <c:numCache>
                <c:formatCode>0</c:formatCode>
                <c:ptCount val="22"/>
                <c:pt idx="0">
                  <c:v>1</c:v>
                </c:pt>
                <c:pt idx="1">
                  <c:v>1</c:v>
                </c:pt>
                <c:pt idx="2">
                  <c:v>1</c:v>
                </c:pt>
                <c:pt idx="3">
                  <c:v>1</c:v>
                </c:pt>
                <c:pt idx="4">
                  <c:v>1</c:v>
                </c:pt>
                <c:pt idx="5">
                  <c:v>1</c:v>
                </c:pt>
                <c:pt idx="6">
                  <c:v>1</c:v>
                </c:pt>
                <c:pt idx="7">
                  <c:v>1</c:v>
                </c:pt>
                <c:pt idx="8">
                  <c:v>1</c:v>
                </c:pt>
                <c:pt idx="9">
                  <c:v>1</c:v>
                </c:pt>
                <c:pt idx="10">
                  <c:v>1</c:v>
                </c:pt>
                <c:pt idx="11">
                  <c:v>1</c:v>
                </c:pt>
                <c:pt idx="12">
                  <c:v>1</c:v>
                </c:pt>
                <c:pt idx="13">
                  <c:v>1</c:v>
                </c:pt>
                <c:pt idx="14">
                  <c:v>1</c:v>
                </c:pt>
                <c:pt idx="15">
                  <c:v>1</c:v>
                </c:pt>
                <c:pt idx="16">
                  <c:v>1</c:v>
                </c:pt>
                <c:pt idx="17">
                  <c:v>1</c:v>
                </c:pt>
                <c:pt idx="18">
                  <c:v>1</c:v>
                </c:pt>
                <c:pt idx="19">
                  <c:v>1</c:v>
                </c:pt>
                <c:pt idx="20">
                  <c:v>1</c:v>
                </c:pt>
                <c:pt idx="21">
                  <c:v>21</c:v>
                </c:pt>
              </c:numCache>
            </c:numRef>
          </c:val>
          <c:extLst>
            <c:ext xmlns:c16="http://schemas.microsoft.com/office/drawing/2014/chart" uri="{C3380CC4-5D6E-409C-BE32-E72D297353CC}">
              <c16:uniqueId val="{0000002C-0234-43FF-B332-33B1AE27B1CF}"/>
            </c:ext>
          </c:extLst>
        </c:ser>
        <c:dLbls>
          <c:showLegendKey val="0"/>
          <c:showVal val="0"/>
          <c:showCatName val="0"/>
          <c:showSerName val="0"/>
          <c:showPercent val="0"/>
          <c:showBubbleSize val="0"/>
          <c:showLeaderLines val="0"/>
        </c:dLbls>
        <c:firstSliceAng val="270"/>
        <c:holeSize val="52"/>
      </c:doughnutChart>
      <c:scatterChart>
        <c:scatterStyle val="smoothMarker"/>
        <c:varyColors val="0"/>
        <c:ser>
          <c:idx val="1"/>
          <c:order val="1"/>
          <c:tx>
            <c:v>Puntos</c:v>
          </c:tx>
          <c:spPr>
            <a:ln w="28575" cap="rnd">
              <a:solidFill>
                <a:schemeClr val="accent2"/>
              </a:solidFill>
              <a:round/>
            </a:ln>
            <a:effectLst/>
          </c:spPr>
          <c:marker>
            <c:symbol val="circle"/>
            <c:size val="5"/>
            <c:spPr>
              <a:noFill/>
              <a:ln w="9525">
                <a:noFill/>
              </a:ln>
              <a:effectLst/>
            </c:spPr>
          </c:marker>
          <c:dPt>
            <c:idx val="0"/>
            <c:marker>
              <c:symbol val="circle"/>
              <c:size val="5"/>
              <c:spPr>
                <a:noFill/>
                <a:ln w="9525">
                  <a:noFill/>
                </a:ln>
                <a:effectLst/>
              </c:spPr>
            </c:marker>
            <c:bubble3D val="0"/>
            <c:spPr>
              <a:ln w="28575" cap="rnd">
                <a:noFill/>
                <a:round/>
              </a:ln>
              <a:effectLst/>
            </c:spPr>
            <c:extLst>
              <c:ext xmlns:c16="http://schemas.microsoft.com/office/drawing/2014/chart" uri="{C3380CC4-5D6E-409C-BE32-E72D297353CC}">
                <c16:uniqueId val="{0000002E-0234-43FF-B332-33B1AE27B1CF}"/>
              </c:ext>
            </c:extLst>
          </c:dPt>
          <c:dPt>
            <c:idx val="1"/>
            <c:marker>
              <c:symbol val="circle"/>
              <c:size val="5"/>
              <c:spPr>
                <a:noFill/>
                <a:ln w="9525">
                  <a:noFill/>
                </a:ln>
                <a:effectLst/>
              </c:spPr>
            </c:marker>
            <c:bubble3D val="0"/>
            <c:spPr>
              <a:ln w="57150" cap="rnd">
                <a:solidFill>
                  <a:schemeClr val="tx1"/>
                </a:solidFill>
                <a:round/>
                <a:headEnd type="oval"/>
                <a:tailEnd type="triangle"/>
              </a:ln>
              <a:effectLst/>
            </c:spPr>
            <c:extLst>
              <c:ext xmlns:c16="http://schemas.microsoft.com/office/drawing/2014/chart" uri="{C3380CC4-5D6E-409C-BE32-E72D297353CC}">
                <c16:uniqueId val="{00000030-0234-43FF-B332-33B1AE27B1CF}"/>
              </c:ext>
            </c:extLst>
          </c:dPt>
          <c:xVal>
            <c:numRef>
              <c:f>calculos!$C$32:$C$33</c:f>
              <c:numCache>
                <c:formatCode>General</c:formatCode>
                <c:ptCount val="2"/>
                <c:pt idx="0">
                  <c:v>0</c:v>
                </c:pt>
                <c:pt idx="1">
                  <c:v>0.98361002778144557</c:v>
                </c:pt>
              </c:numCache>
            </c:numRef>
          </c:xVal>
          <c:yVal>
            <c:numRef>
              <c:f>calculos!$D$32:$D$33</c:f>
              <c:numCache>
                <c:formatCode>General</c:formatCode>
                <c:ptCount val="2"/>
                <c:pt idx="0">
                  <c:v>0</c:v>
                </c:pt>
                <c:pt idx="1">
                  <c:v>0.18030893834689388</c:v>
                </c:pt>
              </c:numCache>
            </c:numRef>
          </c:yVal>
          <c:smooth val="1"/>
          <c:extLst>
            <c:ext xmlns:c16="http://schemas.microsoft.com/office/drawing/2014/chart" uri="{C3380CC4-5D6E-409C-BE32-E72D297353CC}">
              <c16:uniqueId val="{00000031-0234-43FF-B332-33B1AE27B1CF}"/>
            </c:ext>
          </c:extLst>
        </c:ser>
        <c:dLbls>
          <c:showLegendKey val="0"/>
          <c:showVal val="0"/>
          <c:showCatName val="0"/>
          <c:showSerName val="0"/>
          <c:showPercent val="0"/>
          <c:showBubbleSize val="0"/>
        </c:dLbls>
        <c:axId val="738742143"/>
        <c:axId val="738745023"/>
      </c:scatterChart>
      <c:valAx>
        <c:axId val="738745023"/>
        <c:scaling>
          <c:orientation val="minMax"/>
          <c:max val="1"/>
          <c:min val="-1"/>
        </c:scaling>
        <c:delete val="1"/>
        <c:axPos val="l"/>
        <c:numFmt formatCode="General" sourceLinked="1"/>
        <c:majorTickMark val="out"/>
        <c:minorTickMark val="none"/>
        <c:tickLblPos val="nextTo"/>
        <c:crossAx val="738742143"/>
        <c:crosses val="autoZero"/>
        <c:crossBetween val="midCat"/>
      </c:valAx>
      <c:valAx>
        <c:axId val="738742143"/>
        <c:scaling>
          <c:orientation val="minMax"/>
          <c:max val="1"/>
          <c:min val="-1"/>
        </c:scaling>
        <c:delete val="1"/>
        <c:axPos val="b"/>
        <c:numFmt formatCode="General" sourceLinked="1"/>
        <c:majorTickMark val="out"/>
        <c:minorTickMark val="none"/>
        <c:tickLblPos val="nextTo"/>
        <c:crossAx val="738745023"/>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0"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doughnutChart>
        <c:varyColors val="1"/>
        <c:ser>
          <c:idx val="0"/>
          <c:order val="0"/>
          <c:spPr>
            <a:ln>
              <a:noFill/>
            </a:ln>
          </c:spPr>
          <c:dPt>
            <c:idx val="0"/>
            <c:bubble3D val="0"/>
            <c:spPr>
              <a:solidFill>
                <a:srgbClr val="D7191C"/>
              </a:solidFill>
              <a:ln w="19050">
                <a:noFill/>
              </a:ln>
              <a:effectLst/>
            </c:spPr>
            <c:extLst>
              <c:ext xmlns:c16="http://schemas.microsoft.com/office/drawing/2014/chart" uri="{C3380CC4-5D6E-409C-BE32-E72D297353CC}">
                <c16:uniqueId val="{00000001-D528-496F-B92D-AF24B933CBA5}"/>
              </c:ext>
            </c:extLst>
          </c:dPt>
          <c:dPt>
            <c:idx val="1"/>
            <c:bubble3D val="0"/>
            <c:spPr>
              <a:solidFill>
                <a:srgbClr val="D7191C"/>
              </a:solidFill>
              <a:ln w="19050">
                <a:noFill/>
              </a:ln>
              <a:effectLst/>
            </c:spPr>
            <c:extLst>
              <c:ext xmlns:c16="http://schemas.microsoft.com/office/drawing/2014/chart" uri="{C3380CC4-5D6E-409C-BE32-E72D297353CC}">
                <c16:uniqueId val="{00000003-D528-496F-B92D-AF24B933CBA5}"/>
              </c:ext>
            </c:extLst>
          </c:dPt>
          <c:dPt>
            <c:idx val="2"/>
            <c:bubble3D val="0"/>
            <c:spPr>
              <a:solidFill>
                <a:srgbClr val="D7191C"/>
              </a:solidFill>
              <a:ln w="19050">
                <a:noFill/>
              </a:ln>
              <a:effectLst/>
            </c:spPr>
            <c:extLst>
              <c:ext xmlns:c16="http://schemas.microsoft.com/office/drawing/2014/chart" uri="{C3380CC4-5D6E-409C-BE32-E72D297353CC}">
                <c16:uniqueId val="{00000005-D528-496F-B92D-AF24B933CBA5}"/>
              </c:ext>
            </c:extLst>
          </c:dPt>
          <c:dPt>
            <c:idx val="3"/>
            <c:bubble3D val="0"/>
            <c:spPr>
              <a:solidFill>
                <a:srgbClr val="D7191C"/>
              </a:solidFill>
              <a:ln w="19050">
                <a:noFill/>
              </a:ln>
              <a:effectLst/>
            </c:spPr>
            <c:extLst>
              <c:ext xmlns:c16="http://schemas.microsoft.com/office/drawing/2014/chart" uri="{C3380CC4-5D6E-409C-BE32-E72D297353CC}">
                <c16:uniqueId val="{00000007-D528-496F-B92D-AF24B933CBA5}"/>
              </c:ext>
            </c:extLst>
          </c:dPt>
          <c:dPt>
            <c:idx val="4"/>
            <c:bubble3D val="0"/>
            <c:spPr>
              <a:solidFill>
                <a:srgbClr val="D7191C"/>
              </a:solidFill>
              <a:ln w="19050">
                <a:noFill/>
              </a:ln>
              <a:effectLst/>
            </c:spPr>
            <c:extLst>
              <c:ext xmlns:c16="http://schemas.microsoft.com/office/drawing/2014/chart" uri="{C3380CC4-5D6E-409C-BE32-E72D297353CC}">
                <c16:uniqueId val="{00000009-D528-496F-B92D-AF24B933CBA5}"/>
              </c:ext>
            </c:extLst>
          </c:dPt>
          <c:dPt>
            <c:idx val="5"/>
            <c:bubble3D val="0"/>
            <c:spPr>
              <a:solidFill>
                <a:srgbClr val="D7191C"/>
              </a:solidFill>
              <a:ln w="19050">
                <a:noFill/>
              </a:ln>
              <a:effectLst/>
            </c:spPr>
            <c:extLst>
              <c:ext xmlns:c16="http://schemas.microsoft.com/office/drawing/2014/chart" uri="{C3380CC4-5D6E-409C-BE32-E72D297353CC}">
                <c16:uniqueId val="{0000000B-D528-496F-B92D-AF24B933CBA5}"/>
              </c:ext>
            </c:extLst>
          </c:dPt>
          <c:dPt>
            <c:idx val="6"/>
            <c:bubble3D val="0"/>
            <c:spPr>
              <a:solidFill>
                <a:srgbClr val="D7191C"/>
              </a:solidFill>
              <a:ln w="19050">
                <a:noFill/>
              </a:ln>
              <a:effectLst/>
            </c:spPr>
            <c:extLst>
              <c:ext xmlns:c16="http://schemas.microsoft.com/office/drawing/2014/chart" uri="{C3380CC4-5D6E-409C-BE32-E72D297353CC}">
                <c16:uniqueId val="{0000000D-D528-496F-B92D-AF24B933CBA5}"/>
              </c:ext>
            </c:extLst>
          </c:dPt>
          <c:dPt>
            <c:idx val="7"/>
            <c:bubble3D val="0"/>
            <c:spPr>
              <a:solidFill>
                <a:srgbClr val="D7191C"/>
              </a:solidFill>
              <a:ln w="19050">
                <a:noFill/>
              </a:ln>
              <a:effectLst/>
            </c:spPr>
            <c:extLst>
              <c:ext xmlns:c16="http://schemas.microsoft.com/office/drawing/2014/chart" uri="{C3380CC4-5D6E-409C-BE32-E72D297353CC}">
                <c16:uniqueId val="{0000000F-D528-496F-B92D-AF24B933CBA5}"/>
              </c:ext>
            </c:extLst>
          </c:dPt>
          <c:dPt>
            <c:idx val="8"/>
            <c:bubble3D val="0"/>
            <c:spPr>
              <a:solidFill>
                <a:srgbClr val="FF914D"/>
              </a:solidFill>
              <a:ln w="19050">
                <a:noFill/>
              </a:ln>
              <a:effectLst/>
            </c:spPr>
            <c:extLst>
              <c:ext xmlns:c16="http://schemas.microsoft.com/office/drawing/2014/chart" uri="{C3380CC4-5D6E-409C-BE32-E72D297353CC}">
                <c16:uniqueId val="{00000011-D528-496F-B92D-AF24B933CBA5}"/>
              </c:ext>
            </c:extLst>
          </c:dPt>
          <c:dPt>
            <c:idx val="9"/>
            <c:bubble3D val="0"/>
            <c:spPr>
              <a:solidFill>
                <a:srgbClr val="FF914D"/>
              </a:solidFill>
              <a:ln w="19050">
                <a:noFill/>
              </a:ln>
              <a:effectLst/>
            </c:spPr>
            <c:extLst>
              <c:ext xmlns:c16="http://schemas.microsoft.com/office/drawing/2014/chart" uri="{C3380CC4-5D6E-409C-BE32-E72D297353CC}">
                <c16:uniqueId val="{00000013-D528-496F-B92D-AF24B933CBA5}"/>
              </c:ext>
            </c:extLst>
          </c:dPt>
          <c:dPt>
            <c:idx val="10"/>
            <c:bubble3D val="0"/>
            <c:spPr>
              <a:solidFill>
                <a:srgbClr val="FF914D"/>
              </a:solidFill>
              <a:ln w="19050">
                <a:noFill/>
              </a:ln>
              <a:effectLst/>
            </c:spPr>
            <c:extLst>
              <c:ext xmlns:c16="http://schemas.microsoft.com/office/drawing/2014/chart" uri="{C3380CC4-5D6E-409C-BE32-E72D297353CC}">
                <c16:uniqueId val="{00000015-D528-496F-B92D-AF24B933CBA5}"/>
              </c:ext>
            </c:extLst>
          </c:dPt>
          <c:dPt>
            <c:idx val="11"/>
            <c:bubble3D val="0"/>
            <c:spPr>
              <a:solidFill>
                <a:srgbClr val="FF914D"/>
              </a:solidFill>
              <a:ln w="19050">
                <a:noFill/>
              </a:ln>
              <a:effectLst/>
            </c:spPr>
            <c:extLst>
              <c:ext xmlns:c16="http://schemas.microsoft.com/office/drawing/2014/chart" uri="{C3380CC4-5D6E-409C-BE32-E72D297353CC}">
                <c16:uniqueId val="{00000017-D528-496F-B92D-AF24B933CBA5}"/>
              </c:ext>
            </c:extLst>
          </c:dPt>
          <c:dPt>
            <c:idx val="12"/>
            <c:bubble3D val="0"/>
            <c:spPr>
              <a:solidFill>
                <a:srgbClr val="FF914D"/>
              </a:solidFill>
              <a:ln w="19050">
                <a:noFill/>
              </a:ln>
              <a:effectLst/>
            </c:spPr>
            <c:extLst>
              <c:ext xmlns:c16="http://schemas.microsoft.com/office/drawing/2014/chart" uri="{C3380CC4-5D6E-409C-BE32-E72D297353CC}">
                <c16:uniqueId val="{00000019-D528-496F-B92D-AF24B933CBA5}"/>
              </c:ext>
            </c:extLst>
          </c:dPt>
          <c:dPt>
            <c:idx val="13"/>
            <c:bubble3D val="0"/>
            <c:spPr>
              <a:solidFill>
                <a:srgbClr val="FF914D"/>
              </a:solidFill>
              <a:ln w="19050">
                <a:noFill/>
              </a:ln>
              <a:effectLst/>
            </c:spPr>
            <c:extLst>
              <c:ext xmlns:c16="http://schemas.microsoft.com/office/drawing/2014/chart" uri="{C3380CC4-5D6E-409C-BE32-E72D297353CC}">
                <c16:uniqueId val="{0000001B-D528-496F-B92D-AF24B933CBA5}"/>
              </c:ext>
            </c:extLst>
          </c:dPt>
          <c:dPt>
            <c:idx val="14"/>
            <c:bubble3D val="0"/>
            <c:spPr>
              <a:solidFill>
                <a:srgbClr val="FF914D"/>
              </a:solidFill>
              <a:ln w="19050">
                <a:noFill/>
              </a:ln>
              <a:effectLst/>
            </c:spPr>
            <c:extLst>
              <c:ext xmlns:c16="http://schemas.microsoft.com/office/drawing/2014/chart" uri="{C3380CC4-5D6E-409C-BE32-E72D297353CC}">
                <c16:uniqueId val="{0000001D-D528-496F-B92D-AF24B933CBA5}"/>
              </c:ext>
            </c:extLst>
          </c:dPt>
          <c:dPt>
            <c:idx val="15"/>
            <c:bubble3D val="0"/>
            <c:spPr>
              <a:solidFill>
                <a:srgbClr val="FF914D"/>
              </a:solidFill>
              <a:ln w="19050">
                <a:noFill/>
              </a:ln>
              <a:effectLst/>
            </c:spPr>
            <c:extLst>
              <c:ext xmlns:c16="http://schemas.microsoft.com/office/drawing/2014/chart" uri="{C3380CC4-5D6E-409C-BE32-E72D297353CC}">
                <c16:uniqueId val="{0000001F-D528-496F-B92D-AF24B933CBA5}"/>
              </c:ext>
            </c:extLst>
          </c:dPt>
          <c:dPt>
            <c:idx val="16"/>
            <c:bubble3D val="0"/>
            <c:spPr>
              <a:solidFill>
                <a:srgbClr val="FFFFBF"/>
              </a:solidFill>
              <a:ln w="19050">
                <a:noFill/>
              </a:ln>
              <a:effectLst/>
            </c:spPr>
            <c:extLst>
              <c:ext xmlns:c16="http://schemas.microsoft.com/office/drawing/2014/chart" uri="{C3380CC4-5D6E-409C-BE32-E72D297353CC}">
                <c16:uniqueId val="{00000021-D528-496F-B92D-AF24B933CBA5}"/>
              </c:ext>
            </c:extLst>
          </c:dPt>
          <c:dPt>
            <c:idx val="17"/>
            <c:bubble3D val="0"/>
            <c:spPr>
              <a:solidFill>
                <a:srgbClr val="FFFFBF"/>
              </a:solidFill>
              <a:ln w="19050">
                <a:noFill/>
              </a:ln>
              <a:effectLst/>
            </c:spPr>
            <c:extLst>
              <c:ext xmlns:c16="http://schemas.microsoft.com/office/drawing/2014/chart" uri="{C3380CC4-5D6E-409C-BE32-E72D297353CC}">
                <c16:uniqueId val="{00000023-D528-496F-B92D-AF24B933CBA5}"/>
              </c:ext>
            </c:extLst>
          </c:dPt>
          <c:dPt>
            <c:idx val="18"/>
            <c:bubble3D val="0"/>
            <c:spPr>
              <a:solidFill>
                <a:srgbClr val="FFFFBF"/>
              </a:solidFill>
              <a:ln w="19050">
                <a:noFill/>
              </a:ln>
              <a:effectLst/>
            </c:spPr>
            <c:extLst>
              <c:ext xmlns:c16="http://schemas.microsoft.com/office/drawing/2014/chart" uri="{C3380CC4-5D6E-409C-BE32-E72D297353CC}">
                <c16:uniqueId val="{00000025-D528-496F-B92D-AF24B933CBA5}"/>
              </c:ext>
            </c:extLst>
          </c:dPt>
          <c:dPt>
            <c:idx val="19"/>
            <c:bubble3D val="0"/>
            <c:spPr>
              <a:solidFill>
                <a:srgbClr val="FFFFBF"/>
              </a:solidFill>
              <a:ln w="19050">
                <a:noFill/>
              </a:ln>
              <a:effectLst/>
            </c:spPr>
            <c:extLst>
              <c:ext xmlns:c16="http://schemas.microsoft.com/office/drawing/2014/chart" uri="{C3380CC4-5D6E-409C-BE32-E72D297353CC}">
                <c16:uniqueId val="{00000027-D528-496F-B92D-AF24B933CBA5}"/>
              </c:ext>
            </c:extLst>
          </c:dPt>
          <c:dPt>
            <c:idx val="20"/>
            <c:bubble3D val="0"/>
            <c:spPr>
              <a:solidFill>
                <a:srgbClr val="FFFFBF"/>
              </a:solidFill>
              <a:ln w="19050">
                <a:noFill/>
              </a:ln>
              <a:effectLst/>
            </c:spPr>
            <c:extLst>
              <c:ext xmlns:c16="http://schemas.microsoft.com/office/drawing/2014/chart" uri="{C3380CC4-5D6E-409C-BE32-E72D297353CC}">
                <c16:uniqueId val="{00000029-D528-496F-B92D-AF24B933CBA5}"/>
              </c:ext>
            </c:extLst>
          </c:dPt>
          <c:dPt>
            <c:idx val="21"/>
            <c:bubble3D val="0"/>
            <c:spPr>
              <a:solidFill>
                <a:srgbClr val="FFFFBF"/>
              </a:solidFill>
              <a:ln w="19050">
                <a:noFill/>
              </a:ln>
              <a:effectLst/>
            </c:spPr>
            <c:extLst>
              <c:ext xmlns:c16="http://schemas.microsoft.com/office/drawing/2014/chart" uri="{C3380CC4-5D6E-409C-BE32-E72D297353CC}">
                <c16:uniqueId val="{0000002B-D528-496F-B92D-AF24B933CBA5}"/>
              </c:ext>
            </c:extLst>
          </c:dPt>
          <c:dPt>
            <c:idx val="22"/>
            <c:bubble3D val="0"/>
            <c:spPr>
              <a:solidFill>
                <a:srgbClr val="FFFFBF"/>
              </a:solidFill>
              <a:ln w="19050">
                <a:noFill/>
              </a:ln>
              <a:effectLst/>
            </c:spPr>
            <c:extLst>
              <c:ext xmlns:c16="http://schemas.microsoft.com/office/drawing/2014/chart" uri="{C3380CC4-5D6E-409C-BE32-E72D297353CC}">
                <c16:uniqueId val="{00000033-D528-496F-B92D-AF24B933CBA5}"/>
              </c:ext>
            </c:extLst>
          </c:dPt>
          <c:dPt>
            <c:idx val="23"/>
            <c:bubble3D val="0"/>
            <c:spPr>
              <a:solidFill>
                <a:srgbClr val="FFFFBF"/>
              </a:solidFill>
              <a:ln w="19050">
                <a:noFill/>
              </a:ln>
              <a:effectLst/>
            </c:spPr>
            <c:extLst>
              <c:ext xmlns:c16="http://schemas.microsoft.com/office/drawing/2014/chart" uri="{C3380CC4-5D6E-409C-BE32-E72D297353CC}">
                <c16:uniqueId val="{00000034-D528-496F-B92D-AF24B933CBA5}"/>
              </c:ext>
            </c:extLst>
          </c:dPt>
          <c:dPt>
            <c:idx val="24"/>
            <c:bubble3D val="0"/>
            <c:spPr>
              <a:solidFill>
                <a:srgbClr val="C0E9AB"/>
              </a:solidFill>
              <a:ln w="19050">
                <a:noFill/>
              </a:ln>
              <a:effectLst/>
            </c:spPr>
            <c:extLst>
              <c:ext xmlns:c16="http://schemas.microsoft.com/office/drawing/2014/chart" uri="{C3380CC4-5D6E-409C-BE32-E72D297353CC}">
                <c16:uniqueId val="{00000035-D528-496F-B92D-AF24B933CBA5}"/>
              </c:ext>
            </c:extLst>
          </c:dPt>
          <c:dPt>
            <c:idx val="25"/>
            <c:bubble3D val="0"/>
            <c:spPr>
              <a:solidFill>
                <a:srgbClr val="C0E9AB"/>
              </a:solidFill>
              <a:ln w="19050">
                <a:noFill/>
              </a:ln>
              <a:effectLst/>
            </c:spPr>
            <c:extLst>
              <c:ext xmlns:c16="http://schemas.microsoft.com/office/drawing/2014/chart" uri="{C3380CC4-5D6E-409C-BE32-E72D297353CC}">
                <c16:uniqueId val="{00000036-D528-496F-B92D-AF24B933CBA5}"/>
              </c:ext>
            </c:extLst>
          </c:dPt>
          <c:dPt>
            <c:idx val="26"/>
            <c:bubble3D val="0"/>
            <c:spPr>
              <a:solidFill>
                <a:srgbClr val="C0E9AB"/>
              </a:solidFill>
              <a:ln w="19050">
                <a:noFill/>
              </a:ln>
              <a:effectLst/>
            </c:spPr>
            <c:extLst>
              <c:ext xmlns:c16="http://schemas.microsoft.com/office/drawing/2014/chart" uri="{C3380CC4-5D6E-409C-BE32-E72D297353CC}">
                <c16:uniqueId val="{00000037-D528-496F-B92D-AF24B933CBA5}"/>
              </c:ext>
            </c:extLst>
          </c:dPt>
          <c:dPt>
            <c:idx val="27"/>
            <c:bubble3D val="0"/>
            <c:spPr>
              <a:solidFill>
                <a:srgbClr val="C0E9AB"/>
              </a:solidFill>
              <a:ln w="19050">
                <a:noFill/>
              </a:ln>
              <a:effectLst/>
            </c:spPr>
            <c:extLst>
              <c:ext xmlns:c16="http://schemas.microsoft.com/office/drawing/2014/chart" uri="{C3380CC4-5D6E-409C-BE32-E72D297353CC}">
                <c16:uniqueId val="{00000038-D528-496F-B92D-AF24B933CBA5}"/>
              </c:ext>
            </c:extLst>
          </c:dPt>
          <c:dPt>
            <c:idx val="28"/>
            <c:bubble3D val="0"/>
            <c:spPr>
              <a:solidFill>
                <a:srgbClr val="C0E9AB"/>
              </a:solidFill>
              <a:ln w="19050">
                <a:noFill/>
              </a:ln>
              <a:effectLst/>
            </c:spPr>
            <c:extLst>
              <c:ext xmlns:c16="http://schemas.microsoft.com/office/drawing/2014/chart" uri="{C3380CC4-5D6E-409C-BE32-E72D297353CC}">
                <c16:uniqueId val="{00000039-D528-496F-B92D-AF24B933CBA5}"/>
              </c:ext>
            </c:extLst>
          </c:dPt>
          <c:dPt>
            <c:idx val="29"/>
            <c:bubble3D val="0"/>
            <c:spPr>
              <a:solidFill>
                <a:srgbClr val="C0E9AB"/>
              </a:solidFill>
              <a:ln w="19050">
                <a:noFill/>
              </a:ln>
              <a:effectLst/>
            </c:spPr>
            <c:extLst>
              <c:ext xmlns:c16="http://schemas.microsoft.com/office/drawing/2014/chart" uri="{C3380CC4-5D6E-409C-BE32-E72D297353CC}">
                <c16:uniqueId val="{00000043-D528-496F-B92D-AF24B933CBA5}"/>
              </c:ext>
            </c:extLst>
          </c:dPt>
          <c:dPt>
            <c:idx val="30"/>
            <c:bubble3D val="0"/>
            <c:spPr>
              <a:solidFill>
                <a:srgbClr val="C0E9AB"/>
              </a:solidFill>
              <a:ln w="19050">
                <a:noFill/>
              </a:ln>
              <a:effectLst/>
            </c:spPr>
            <c:extLst>
              <c:ext xmlns:c16="http://schemas.microsoft.com/office/drawing/2014/chart" uri="{C3380CC4-5D6E-409C-BE32-E72D297353CC}">
                <c16:uniqueId val="{0000003A-D528-496F-B92D-AF24B933CBA5}"/>
              </c:ext>
            </c:extLst>
          </c:dPt>
          <c:dPt>
            <c:idx val="31"/>
            <c:bubble3D val="0"/>
            <c:spPr>
              <a:solidFill>
                <a:srgbClr val="C0E9AB"/>
              </a:solidFill>
              <a:ln w="19050">
                <a:noFill/>
              </a:ln>
              <a:effectLst/>
            </c:spPr>
            <c:extLst>
              <c:ext xmlns:c16="http://schemas.microsoft.com/office/drawing/2014/chart" uri="{C3380CC4-5D6E-409C-BE32-E72D297353CC}">
                <c16:uniqueId val="{0000003B-D528-496F-B92D-AF24B933CBA5}"/>
              </c:ext>
            </c:extLst>
          </c:dPt>
          <c:dPt>
            <c:idx val="32"/>
            <c:bubble3D val="0"/>
            <c:spPr>
              <a:solidFill>
                <a:srgbClr val="006837"/>
              </a:solidFill>
              <a:ln w="19050">
                <a:noFill/>
              </a:ln>
              <a:effectLst/>
            </c:spPr>
            <c:extLst>
              <c:ext xmlns:c16="http://schemas.microsoft.com/office/drawing/2014/chart" uri="{C3380CC4-5D6E-409C-BE32-E72D297353CC}">
                <c16:uniqueId val="{0000003C-D528-496F-B92D-AF24B933CBA5}"/>
              </c:ext>
            </c:extLst>
          </c:dPt>
          <c:dPt>
            <c:idx val="33"/>
            <c:bubble3D val="0"/>
            <c:spPr>
              <a:solidFill>
                <a:srgbClr val="006837"/>
              </a:solidFill>
              <a:ln w="19050">
                <a:noFill/>
              </a:ln>
              <a:effectLst/>
            </c:spPr>
            <c:extLst>
              <c:ext xmlns:c16="http://schemas.microsoft.com/office/drawing/2014/chart" uri="{C3380CC4-5D6E-409C-BE32-E72D297353CC}">
                <c16:uniqueId val="{0000003D-D528-496F-B92D-AF24B933CBA5}"/>
              </c:ext>
            </c:extLst>
          </c:dPt>
          <c:dPt>
            <c:idx val="34"/>
            <c:bubble3D val="0"/>
            <c:spPr>
              <a:solidFill>
                <a:srgbClr val="006837"/>
              </a:solidFill>
              <a:ln w="19050">
                <a:noFill/>
              </a:ln>
              <a:effectLst/>
            </c:spPr>
            <c:extLst>
              <c:ext xmlns:c16="http://schemas.microsoft.com/office/drawing/2014/chart" uri="{C3380CC4-5D6E-409C-BE32-E72D297353CC}">
                <c16:uniqueId val="{0000003E-D528-496F-B92D-AF24B933CBA5}"/>
              </c:ext>
            </c:extLst>
          </c:dPt>
          <c:dPt>
            <c:idx val="35"/>
            <c:bubble3D val="0"/>
            <c:spPr>
              <a:solidFill>
                <a:srgbClr val="006837"/>
              </a:solidFill>
              <a:ln w="19050">
                <a:noFill/>
              </a:ln>
              <a:effectLst/>
            </c:spPr>
            <c:extLst>
              <c:ext xmlns:c16="http://schemas.microsoft.com/office/drawing/2014/chart" uri="{C3380CC4-5D6E-409C-BE32-E72D297353CC}">
                <c16:uniqueId val="{00000044-D528-496F-B92D-AF24B933CBA5}"/>
              </c:ext>
            </c:extLst>
          </c:dPt>
          <c:dPt>
            <c:idx val="36"/>
            <c:bubble3D val="0"/>
            <c:spPr>
              <a:solidFill>
                <a:srgbClr val="006837"/>
              </a:solidFill>
              <a:ln w="19050">
                <a:noFill/>
              </a:ln>
              <a:effectLst/>
            </c:spPr>
            <c:extLst>
              <c:ext xmlns:c16="http://schemas.microsoft.com/office/drawing/2014/chart" uri="{C3380CC4-5D6E-409C-BE32-E72D297353CC}">
                <c16:uniqueId val="{0000003F-D528-496F-B92D-AF24B933CBA5}"/>
              </c:ext>
            </c:extLst>
          </c:dPt>
          <c:dPt>
            <c:idx val="37"/>
            <c:bubble3D val="0"/>
            <c:spPr>
              <a:solidFill>
                <a:srgbClr val="006837"/>
              </a:solidFill>
              <a:ln w="19050">
                <a:noFill/>
              </a:ln>
              <a:effectLst/>
            </c:spPr>
            <c:extLst>
              <c:ext xmlns:c16="http://schemas.microsoft.com/office/drawing/2014/chart" uri="{C3380CC4-5D6E-409C-BE32-E72D297353CC}">
                <c16:uniqueId val="{00000040-D528-496F-B92D-AF24B933CBA5}"/>
              </c:ext>
            </c:extLst>
          </c:dPt>
          <c:dPt>
            <c:idx val="38"/>
            <c:bubble3D val="0"/>
            <c:spPr>
              <a:solidFill>
                <a:srgbClr val="006837"/>
              </a:solidFill>
              <a:ln w="19050">
                <a:noFill/>
              </a:ln>
              <a:effectLst/>
            </c:spPr>
            <c:extLst>
              <c:ext xmlns:c16="http://schemas.microsoft.com/office/drawing/2014/chart" uri="{C3380CC4-5D6E-409C-BE32-E72D297353CC}">
                <c16:uniqueId val="{00000041-D528-496F-B92D-AF24B933CBA5}"/>
              </c:ext>
            </c:extLst>
          </c:dPt>
          <c:dPt>
            <c:idx val="39"/>
            <c:bubble3D val="0"/>
            <c:spPr>
              <a:solidFill>
                <a:srgbClr val="006837"/>
              </a:solidFill>
              <a:ln w="19050">
                <a:noFill/>
              </a:ln>
              <a:effectLst/>
            </c:spPr>
            <c:extLst>
              <c:ext xmlns:c16="http://schemas.microsoft.com/office/drawing/2014/chart" uri="{C3380CC4-5D6E-409C-BE32-E72D297353CC}">
                <c16:uniqueId val="{00000042-D528-496F-B92D-AF24B933CBA5}"/>
              </c:ext>
            </c:extLst>
          </c:dPt>
          <c:dPt>
            <c:idx val="40"/>
            <c:bubble3D val="0"/>
            <c:spPr>
              <a:noFill/>
              <a:ln w="19050">
                <a:noFill/>
              </a:ln>
              <a:effectLst/>
            </c:spPr>
            <c:extLst>
              <c:ext xmlns:c16="http://schemas.microsoft.com/office/drawing/2014/chart" uri="{C3380CC4-5D6E-409C-BE32-E72D297353CC}">
                <c16:uniqueId val="{00000032-D528-496F-B92D-AF24B933CBA5}"/>
              </c:ext>
            </c:extLst>
          </c:dPt>
          <c:dLbls>
            <c:dLbl>
              <c:idx val="0"/>
              <c:layout>
                <c:manualLayout>
                  <c:x val="-0.10522301443343236"/>
                  <c:y val="-0.10182767624020887"/>
                </c:manualLayout>
              </c:layout>
              <c:tx>
                <c:rich>
                  <a:bodyPr rot="0" spcFirstLastPara="1" vertOverflow="ellipsis" vert="horz" wrap="square" lIns="38100" tIns="19050" rIns="38100" bIns="19050" anchor="ctr" anchorCtr="1">
                    <a:spAutoFit/>
                  </a:bodyPr>
                  <a:lstStyle/>
                  <a:p>
                    <a:pPr>
                      <a:defRPr sz="1400" b="1" i="0" u="none" strike="noStrike" kern="1200" baseline="0">
                        <a:solidFill>
                          <a:srgbClr val="FF0000"/>
                        </a:solidFill>
                        <a:latin typeface="+mn-lt"/>
                        <a:ea typeface="+mn-ea"/>
                        <a:cs typeface="+mn-cs"/>
                      </a:defRPr>
                    </a:pPr>
                    <a:r>
                      <a:rPr lang="en-US">
                        <a:solidFill>
                          <a:srgbClr val="FF0000"/>
                        </a:solidFill>
                      </a:rPr>
                      <a:t>POOR</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rgbClr val="FF0000"/>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1-D528-496F-B92D-AF24B933CBA5}"/>
                </c:ext>
              </c:extLst>
            </c:dLbl>
            <c:dLbl>
              <c:idx val="1"/>
              <c:delete val="1"/>
              <c:extLst>
                <c:ext xmlns:c15="http://schemas.microsoft.com/office/drawing/2012/chart" uri="{CE6537A1-D6FC-4f65-9D91-7224C49458BB}"/>
                <c:ext xmlns:c16="http://schemas.microsoft.com/office/drawing/2014/chart" uri="{C3380CC4-5D6E-409C-BE32-E72D297353CC}">
                  <c16:uniqueId val="{00000003-D528-496F-B92D-AF24B933CBA5}"/>
                </c:ext>
              </c:extLst>
            </c:dLbl>
            <c:dLbl>
              <c:idx val="2"/>
              <c:delete val="1"/>
              <c:extLst>
                <c:ext xmlns:c15="http://schemas.microsoft.com/office/drawing/2012/chart" uri="{CE6537A1-D6FC-4f65-9D91-7224C49458BB}"/>
                <c:ext xmlns:c16="http://schemas.microsoft.com/office/drawing/2014/chart" uri="{C3380CC4-5D6E-409C-BE32-E72D297353CC}">
                  <c16:uniqueId val="{00000005-D528-496F-B92D-AF24B933CBA5}"/>
                </c:ext>
              </c:extLst>
            </c:dLbl>
            <c:dLbl>
              <c:idx val="3"/>
              <c:layout>
                <c:manualLayout>
                  <c:x val="-2.7449482026112734E-2"/>
                  <c:y val="-0.29503916449086165"/>
                </c:manualLayout>
              </c:layout>
              <c:tx>
                <c:rich>
                  <a:bodyPr rot="0" spcFirstLastPara="1" vertOverflow="ellipsis" vert="horz" wrap="square" lIns="38100" tIns="19050" rIns="38100" bIns="19050" anchor="ctr" anchorCtr="1">
                    <a:spAutoFit/>
                  </a:bodyPr>
                  <a:lstStyle/>
                  <a:p>
                    <a:pPr>
                      <a:defRPr sz="1400" b="1" i="0" u="none" strike="noStrike" kern="1200" baseline="0">
                        <a:solidFill>
                          <a:srgbClr val="FDAE61"/>
                        </a:solidFill>
                        <a:latin typeface="+mn-lt"/>
                        <a:ea typeface="+mn-ea"/>
                        <a:cs typeface="+mn-cs"/>
                      </a:defRPr>
                    </a:pPr>
                    <a:r>
                      <a:rPr lang="en-US">
                        <a:solidFill>
                          <a:srgbClr val="FDAE61"/>
                        </a:solidFill>
                      </a:rPr>
                      <a:t>INCIPIENT</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rgbClr val="FDAE6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7-D528-496F-B92D-AF24B933CBA5}"/>
                </c:ext>
              </c:extLst>
            </c:dLbl>
            <c:dLbl>
              <c:idx val="4"/>
              <c:layout>
                <c:manualLayout>
                  <c:x val="0.18762387738143832"/>
                  <c:y val="-0.3331532235941167"/>
                </c:manualLayout>
              </c:layout>
              <c:tx>
                <c:rich>
                  <a:bodyPr rot="0" spcFirstLastPara="1" vertOverflow="ellipsis" vert="horz" wrap="square" lIns="38100" tIns="19050" rIns="38100" bIns="19050" anchor="ctr" anchorCtr="1">
                    <a:spAutoFit/>
                  </a:bodyPr>
                  <a:lstStyle/>
                  <a:p>
                    <a:pPr>
                      <a:defRPr sz="1400" b="1" i="0" u="none" strike="noStrike" kern="1200" baseline="0">
                        <a:solidFill>
                          <a:schemeClr val="accent4">
                            <a:lumMod val="75000"/>
                          </a:schemeClr>
                        </a:solidFill>
                        <a:latin typeface="+mn-lt"/>
                        <a:ea typeface="+mn-ea"/>
                        <a:cs typeface="+mn-cs"/>
                      </a:defRPr>
                    </a:pPr>
                    <a:r>
                      <a:rPr lang="en-US">
                        <a:solidFill>
                          <a:schemeClr val="accent4">
                            <a:lumMod val="75000"/>
                          </a:schemeClr>
                        </a:solidFill>
                      </a:rPr>
                      <a:t>ON TRACK</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accent4">
                          <a:lumMod val="7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09-D528-496F-B92D-AF24B933CBA5}"/>
                </c:ext>
              </c:extLst>
            </c:dLbl>
            <c:dLbl>
              <c:idx val="5"/>
              <c:delete val="1"/>
              <c:extLst>
                <c:ext xmlns:c15="http://schemas.microsoft.com/office/drawing/2012/chart" uri="{CE6537A1-D6FC-4f65-9D91-7224C49458BB}"/>
                <c:ext xmlns:c16="http://schemas.microsoft.com/office/drawing/2014/chart" uri="{C3380CC4-5D6E-409C-BE32-E72D297353CC}">
                  <c16:uniqueId val="{0000000B-D528-496F-B92D-AF24B933CBA5}"/>
                </c:ext>
              </c:extLst>
            </c:dLbl>
            <c:dLbl>
              <c:idx val="6"/>
              <c:delete val="1"/>
              <c:extLst>
                <c:ext xmlns:c15="http://schemas.microsoft.com/office/drawing/2012/chart" uri="{CE6537A1-D6FC-4f65-9D91-7224C49458BB}"/>
                <c:ext xmlns:c16="http://schemas.microsoft.com/office/drawing/2014/chart" uri="{C3380CC4-5D6E-409C-BE32-E72D297353CC}">
                  <c16:uniqueId val="{0000000D-D528-496F-B92D-AF24B933CBA5}"/>
                </c:ext>
              </c:extLst>
            </c:dLbl>
            <c:dLbl>
              <c:idx val="7"/>
              <c:delete val="1"/>
              <c:extLst>
                <c:ext xmlns:c15="http://schemas.microsoft.com/office/drawing/2012/chart" uri="{CE6537A1-D6FC-4f65-9D91-7224C49458BB}"/>
                <c:ext xmlns:c16="http://schemas.microsoft.com/office/drawing/2014/chart" uri="{C3380CC4-5D6E-409C-BE32-E72D297353CC}">
                  <c16:uniqueId val="{0000000F-D528-496F-B92D-AF24B933CBA5}"/>
                </c:ext>
              </c:extLst>
            </c:dLbl>
            <c:dLbl>
              <c:idx val="8"/>
              <c:delete val="1"/>
              <c:extLst>
                <c:ext xmlns:c15="http://schemas.microsoft.com/office/drawing/2012/chart" uri="{CE6537A1-D6FC-4f65-9D91-7224C49458BB}"/>
                <c:ext xmlns:c16="http://schemas.microsoft.com/office/drawing/2014/chart" uri="{C3380CC4-5D6E-409C-BE32-E72D297353CC}">
                  <c16:uniqueId val="{00000011-D528-496F-B92D-AF24B933CBA5}"/>
                </c:ext>
              </c:extLst>
            </c:dLbl>
            <c:dLbl>
              <c:idx val="9"/>
              <c:delete val="1"/>
              <c:extLst>
                <c:ext xmlns:c15="http://schemas.microsoft.com/office/drawing/2012/chart" uri="{CE6537A1-D6FC-4f65-9D91-7224C49458BB}"/>
                <c:ext xmlns:c16="http://schemas.microsoft.com/office/drawing/2014/chart" uri="{C3380CC4-5D6E-409C-BE32-E72D297353CC}">
                  <c16:uniqueId val="{00000013-D528-496F-B92D-AF24B933CBA5}"/>
                </c:ext>
              </c:extLst>
            </c:dLbl>
            <c:dLbl>
              <c:idx val="10"/>
              <c:delete val="1"/>
              <c:extLst>
                <c:ext xmlns:c15="http://schemas.microsoft.com/office/drawing/2012/chart" uri="{CE6537A1-D6FC-4f65-9D91-7224C49458BB}"/>
                <c:ext xmlns:c16="http://schemas.microsoft.com/office/drawing/2014/chart" uri="{C3380CC4-5D6E-409C-BE32-E72D297353CC}">
                  <c16:uniqueId val="{00000015-D528-496F-B92D-AF24B933CBA5}"/>
                </c:ext>
              </c:extLst>
            </c:dLbl>
            <c:dLbl>
              <c:idx val="11"/>
              <c:delete val="1"/>
              <c:extLst>
                <c:ext xmlns:c15="http://schemas.microsoft.com/office/drawing/2012/chart" uri="{CE6537A1-D6FC-4f65-9D91-7224C49458BB}"/>
                <c:ext xmlns:c16="http://schemas.microsoft.com/office/drawing/2014/chart" uri="{C3380CC4-5D6E-409C-BE32-E72D297353CC}">
                  <c16:uniqueId val="{00000017-D528-496F-B92D-AF24B933CBA5}"/>
                </c:ext>
              </c:extLst>
            </c:dLbl>
            <c:dLbl>
              <c:idx val="12"/>
              <c:layout>
                <c:manualLayout>
                  <c:x val="0.42826017424226459"/>
                  <c:y val="0.15159008686567738"/>
                </c:manualLayout>
              </c:layout>
              <c:tx>
                <c:rich>
                  <a:bodyPr rot="0" spcFirstLastPara="1" vertOverflow="ellipsis" vert="horz" wrap="square" lIns="38100" tIns="19050" rIns="38100" bIns="19050" anchor="ctr" anchorCtr="1">
                    <a:spAutoFit/>
                  </a:bodyPr>
                  <a:lstStyle/>
                  <a:p>
                    <a:pPr>
                      <a:defRPr sz="1400" b="1" i="0" u="none" strike="noStrike" kern="1200" baseline="0">
                        <a:solidFill>
                          <a:srgbClr val="006837"/>
                        </a:solidFill>
                        <a:latin typeface="+mn-lt"/>
                        <a:ea typeface="+mn-ea"/>
                        <a:cs typeface="+mn-cs"/>
                      </a:defRPr>
                    </a:pPr>
                    <a:r>
                      <a:rPr lang="en-US">
                        <a:solidFill>
                          <a:srgbClr val="006837"/>
                        </a:solidFill>
                      </a:rPr>
                      <a:t>EXCELLENT</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rgbClr val="006837"/>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9-D528-496F-B92D-AF24B933CBA5}"/>
                </c:ext>
              </c:extLst>
            </c:dLbl>
            <c:dLbl>
              <c:idx val="13"/>
              <c:delete val="1"/>
              <c:extLst>
                <c:ext xmlns:c15="http://schemas.microsoft.com/office/drawing/2012/chart" uri="{CE6537A1-D6FC-4f65-9D91-7224C49458BB}"/>
                <c:ext xmlns:c16="http://schemas.microsoft.com/office/drawing/2014/chart" uri="{C3380CC4-5D6E-409C-BE32-E72D297353CC}">
                  <c16:uniqueId val="{0000001B-D528-496F-B92D-AF24B933CBA5}"/>
                </c:ext>
              </c:extLst>
            </c:dLbl>
            <c:dLbl>
              <c:idx val="14"/>
              <c:delete val="1"/>
              <c:extLst>
                <c:ext xmlns:c15="http://schemas.microsoft.com/office/drawing/2012/chart" uri="{CE6537A1-D6FC-4f65-9D91-7224C49458BB}"/>
                <c:ext xmlns:c16="http://schemas.microsoft.com/office/drawing/2014/chart" uri="{C3380CC4-5D6E-409C-BE32-E72D297353CC}">
                  <c16:uniqueId val="{0000001D-D528-496F-B92D-AF24B933CBA5}"/>
                </c:ext>
              </c:extLst>
            </c:dLbl>
            <c:dLbl>
              <c:idx val="15"/>
              <c:layout>
                <c:manualLayout>
                  <c:x val="0.26839493536643616"/>
                  <c:y val="-7.0496083550913843E-2"/>
                </c:manualLayout>
              </c:layout>
              <c:tx>
                <c:rich>
                  <a:bodyPr rot="0" spcFirstLastPara="1" vertOverflow="ellipsis" vert="horz" wrap="square" lIns="38100" tIns="19050" rIns="38100" bIns="19050" anchor="ctr" anchorCtr="1">
                    <a:spAutoFit/>
                  </a:bodyPr>
                  <a:lstStyle/>
                  <a:p>
                    <a:pPr>
                      <a:defRPr sz="1400" b="1" i="0" u="none" strike="noStrike" kern="1200" baseline="0">
                        <a:solidFill>
                          <a:srgbClr val="61C07E"/>
                        </a:solidFill>
                        <a:latin typeface="+mn-lt"/>
                        <a:ea typeface="+mn-ea"/>
                        <a:cs typeface="+mn-cs"/>
                      </a:defRPr>
                    </a:pPr>
                    <a:r>
                      <a:rPr lang="en-US">
                        <a:solidFill>
                          <a:srgbClr val="61C07E"/>
                        </a:solidFill>
                      </a:rPr>
                      <a:t>HIGH</a:t>
                    </a:r>
                  </a:p>
                </c:rich>
              </c:tx>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rgbClr val="61C07E"/>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1F-D528-496F-B92D-AF24B933CBA5}"/>
                </c:ext>
              </c:extLst>
            </c:dLbl>
            <c:dLbl>
              <c:idx val="16"/>
              <c:delete val="1"/>
              <c:extLst>
                <c:ext xmlns:c15="http://schemas.microsoft.com/office/drawing/2012/chart" uri="{CE6537A1-D6FC-4f65-9D91-7224C49458BB}"/>
                <c:ext xmlns:c16="http://schemas.microsoft.com/office/drawing/2014/chart" uri="{C3380CC4-5D6E-409C-BE32-E72D297353CC}">
                  <c16:uniqueId val="{00000021-D528-496F-B92D-AF24B933CBA5}"/>
                </c:ext>
              </c:extLst>
            </c:dLbl>
            <c:dLbl>
              <c:idx val="17"/>
              <c:delete val="1"/>
              <c:extLst>
                <c:ext xmlns:c15="http://schemas.microsoft.com/office/drawing/2012/chart" uri="{CE6537A1-D6FC-4f65-9D91-7224C49458BB}"/>
                <c:ext xmlns:c16="http://schemas.microsoft.com/office/drawing/2014/chart" uri="{C3380CC4-5D6E-409C-BE32-E72D297353CC}">
                  <c16:uniqueId val="{00000023-D528-496F-B92D-AF24B933CBA5}"/>
                </c:ext>
              </c:extLst>
            </c:dLbl>
            <c:dLbl>
              <c:idx val="18"/>
              <c:delete val="1"/>
              <c:extLst>
                <c:ext xmlns:c15="http://schemas.microsoft.com/office/drawing/2012/chart" uri="{CE6537A1-D6FC-4f65-9D91-7224C49458BB}"/>
                <c:ext xmlns:c16="http://schemas.microsoft.com/office/drawing/2014/chart" uri="{C3380CC4-5D6E-409C-BE32-E72D297353CC}">
                  <c16:uniqueId val="{00000025-D528-496F-B92D-AF24B933CBA5}"/>
                </c:ext>
              </c:extLst>
            </c:dLbl>
            <c:dLbl>
              <c:idx val="19"/>
              <c:delete val="1"/>
              <c:extLst>
                <c:ext xmlns:c15="http://schemas.microsoft.com/office/drawing/2012/chart" uri="{CE6537A1-D6FC-4f65-9D91-7224C49458BB}"/>
                <c:ext xmlns:c16="http://schemas.microsoft.com/office/drawing/2014/chart" uri="{C3380CC4-5D6E-409C-BE32-E72D297353CC}">
                  <c16:uniqueId val="{00000027-D528-496F-B92D-AF24B933CBA5}"/>
                </c:ext>
              </c:extLst>
            </c:dLbl>
            <c:dLbl>
              <c:idx val="20"/>
              <c:delete val="1"/>
              <c:extLst>
                <c:ext xmlns:c15="http://schemas.microsoft.com/office/drawing/2012/chart" uri="{CE6537A1-D6FC-4f65-9D91-7224C49458BB}"/>
                <c:ext xmlns:c16="http://schemas.microsoft.com/office/drawing/2014/chart" uri="{C3380CC4-5D6E-409C-BE32-E72D297353CC}">
                  <c16:uniqueId val="{00000029-D528-496F-B92D-AF24B933CBA5}"/>
                </c:ext>
              </c:extLst>
            </c:dLbl>
            <c:dLbl>
              <c:idx val="21"/>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2B-D528-496F-B92D-AF24B933CBA5}"/>
                </c:ext>
              </c:extLst>
            </c:dLbl>
            <c:dLbl>
              <c:idx val="22"/>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3-D528-496F-B92D-AF24B933CBA5}"/>
                </c:ext>
              </c:extLst>
            </c:dLbl>
            <c:dLbl>
              <c:idx val="23"/>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4-D528-496F-B92D-AF24B933CBA5}"/>
                </c:ext>
              </c:extLst>
            </c:dLbl>
            <c:dLbl>
              <c:idx val="24"/>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5-D528-496F-B92D-AF24B933CBA5}"/>
                </c:ext>
              </c:extLst>
            </c:dLbl>
            <c:dLbl>
              <c:idx val="25"/>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6-D528-496F-B92D-AF24B933CBA5}"/>
                </c:ext>
              </c:extLst>
            </c:dLbl>
            <c:dLbl>
              <c:idx val="26"/>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7-D528-496F-B92D-AF24B933CBA5}"/>
                </c:ext>
              </c:extLst>
            </c:dLbl>
            <c:dLbl>
              <c:idx val="27"/>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8-D528-496F-B92D-AF24B933CBA5}"/>
                </c:ext>
              </c:extLst>
            </c:dLbl>
            <c:dLbl>
              <c:idx val="28"/>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9-D528-496F-B92D-AF24B933CBA5}"/>
                </c:ext>
              </c:extLst>
            </c:dLbl>
            <c:dLbl>
              <c:idx val="29"/>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3-D528-496F-B92D-AF24B933CBA5}"/>
                </c:ext>
              </c:extLst>
            </c:dLbl>
            <c:dLbl>
              <c:idx val="30"/>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A-D528-496F-B92D-AF24B933CBA5}"/>
                </c:ext>
              </c:extLst>
            </c:dLbl>
            <c:dLbl>
              <c:idx val="31"/>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B-D528-496F-B92D-AF24B933CBA5}"/>
                </c:ext>
              </c:extLst>
            </c:dLbl>
            <c:dLbl>
              <c:idx val="32"/>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C-D528-496F-B92D-AF24B933CBA5}"/>
                </c:ext>
              </c:extLst>
            </c:dLbl>
            <c:dLbl>
              <c:idx val="33"/>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D-D528-496F-B92D-AF24B933CBA5}"/>
                </c:ext>
              </c:extLst>
            </c:dLbl>
            <c:dLbl>
              <c:idx val="34"/>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E-D528-496F-B92D-AF24B933CBA5}"/>
                </c:ext>
              </c:extLst>
            </c:dLbl>
            <c:dLbl>
              <c:idx val="35"/>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4-D528-496F-B92D-AF24B933CBA5}"/>
                </c:ext>
              </c:extLst>
            </c:dLbl>
            <c:dLbl>
              <c:idx val="36"/>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F-D528-496F-B92D-AF24B933CBA5}"/>
                </c:ext>
              </c:extLst>
            </c:dLbl>
            <c:dLbl>
              <c:idx val="37"/>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0-D528-496F-B92D-AF24B933CBA5}"/>
                </c:ext>
              </c:extLst>
            </c:dLbl>
            <c:dLbl>
              <c:idx val="38"/>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1-D528-496F-B92D-AF24B933CBA5}"/>
                </c:ext>
              </c:extLst>
            </c:dLbl>
            <c:dLbl>
              <c:idx val="39"/>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42-D528-496F-B92D-AF24B933CBA5}"/>
                </c:ext>
              </c:extLst>
            </c:dLbl>
            <c:dLbl>
              <c:idx val="40"/>
              <c:tx>
                <c:rich>
                  <a:bodyPr/>
                  <a:lstStyle/>
                  <a:p>
                    <a:endParaRPr lang="en-US"/>
                  </a:p>
                </c:rich>
              </c:tx>
              <c:showLegendKey val="0"/>
              <c:showVal val="0"/>
              <c:showCatName val="0"/>
              <c:showSerName val="0"/>
              <c:showPercent val="0"/>
              <c:showBubbleSize val="0"/>
              <c:extLst>
                <c:ext xmlns:c15="http://schemas.microsoft.com/office/drawing/2012/chart" uri="{CE6537A1-D6FC-4f65-9D91-7224C49458BB}">
                  <c15:showDataLabelsRange val="0"/>
                </c:ext>
                <c:ext xmlns:c16="http://schemas.microsoft.com/office/drawing/2014/chart" uri="{C3380CC4-5D6E-409C-BE32-E72D297353CC}">
                  <c16:uniqueId val="{00000032-D528-496F-B92D-AF24B933CBA5}"/>
                </c:ext>
              </c:extLst>
            </c:dLbl>
            <c:spPr>
              <a:noFill/>
              <a:ln>
                <a:noFill/>
              </a:ln>
              <a:effectLst/>
            </c:spPr>
            <c:txPr>
              <a:bodyPr rot="0" spcFirstLastPara="1" vertOverflow="ellipsis" vert="horz" wrap="square" lIns="38100" tIns="19050" rIns="38100" bIns="19050" anchor="ctr" anchorCtr="1">
                <a:spAutoFit/>
              </a:bodyPr>
              <a:lstStyle/>
              <a:p>
                <a:pPr>
                  <a:defRPr sz="14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showLeaderLines val="0"/>
            <c:extLst>
              <c:ext xmlns:c15="http://schemas.microsoft.com/office/drawing/2012/chart" uri="{CE6537A1-D6FC-4f65-9D91-7224C49458BB}">
                <c15:showDataLabelsRange val="1"/>
              </c:ext>
            </c:extLst>
          </c:dLbls>
          <c:val>
            <c:numRef>
              <c:f>calculos!$G$3:$G$43</c:f>
              <c:numCache>
                <c:formatCode>0.00_);\(0.00\)</c:formatCode>
                <c:ptCount val="41"/>
                <c:pt idx="0">
                  <c:v>0.1</c:v>
                </c:pt>
                <c:pt idx="1">
                  <c:v>0.1</c:v>
                </c:pt>
                <c:pt idx="2">
                  <c:v>0.1</c:v>
                </c:pt>
                <c:pt idx="3">
                  <c:v>0.1</c:v>
                </c:pt>
                <c:pt idx="4">
                  <c:v>0.1</c:v>
                </c:pt>
                <c:pt idx="5">
                  <c:v>0.1</c:v>
                </c:pt>
                <c:pt idx="6">
                  <c:v>0.1</c:v>
                </c:pt>
                <c:pt idx="7">
                  <c:v>0.1</c:v>
                </c:pt>
                <c:pt idx="8">
                  <c:v>0.1</c:v>
                </c:pt>
                <c:pt idx="9">
                  <c:v>0.1</c:v>
                </c:pt>
                <c:pt idx="10">
                  <c:v>0.1</c:v>
                </c:pt>
                <c:pt idx="11">
                  <c:v>0.1</c:v>
                </c:pt>
                <c:pt idx="12">
                  <c:v>0.1</c:v>
                </c:pt>
                <c:pt idx="13">
                  <c:v>0.1</c:v>
                </c:pt>
                <c:pt idx="14">
                  <c:v>0.1</c:v>
                </c:pt>
                <c:pt idx="15">
                  <c:v>0.1</c:v>
                </c:pt>
                <c:pt idx="16">
                  <c:v>0.1</c:v>
                </c:pt>
                <c:pt idx="17">
                  <c:v>0.1</c:v>
                </c:pt>
                <c:pt idx="18">
                  <c:v>0.1</c:v>
                </c:pt>
                <c:pt idx="19">
                  <c:v>0.1</c:v>
                </c:pt>
                <c:pt idx="20">
                  <c:v>0.1</c:v>
                </c:pt>
                <c:pt idx="21">
                  <c:v>0.1</c:v>
                </c:pt>
                <c:pt idx="22">
                  <c:v>0.1</c:v>
                </c:pt>
                <c:pt idx="23">
                  <c:v>0.1</c:v>
                </c:pt>
                <c:pt idx="24">
                  <c:v>0.1</c:v>
                </c:pt>
                <c:pt idx="25">
                  <c:v>0.1</c:v>
                </c:pt>
                <c:pt idx="26">
                  <c:v>0.1</c:v>
                </c:pt>
                <c:pt idx="27">
                  <c:v>0.1</c:v>
                </c:pt>
                <c:pt idx="28">
                  <c:v>0.1</c:v>
                </c:pt>
                <c:pt idx="29">
                  <c:v>0.1</c:v>
                </c:pt>
                <c:pt idx="30">
                  <c:v>0.1</c:v>
                </c:pt>
                <c:pt idx="31">
                  <c:v>0.1</c:v>
                </c:pt>
                <c:pt idx="32">
                  <c:v>0.1</c:v>
                </c:pt>
                <c:pt idx="33">
                  <c:v>0.1</c:v>
                </c:pt>
                <c:pt idx="34">
                  <c:v>0.1</c:v>
                </c:pt>
                <c:pt idx="35">
                  <c:v>0.1</c:v>
                </c:pt>
                <c:pt idx="36">
                  <c:v>0.1</c:v>
                </c:pt>
                <c:pt idx="37">
                  <c:v>0.1</c:v>
                </c:pt>
                <c:pt idx="38">
                  <c:v>0.1</c:v>
                </c:pt>
                <c:pt idx="39">
                  <c:v>0.1</c:v>
                </c:pt>
                <c:pt idx="40" formatCode="0">
                  <c:v>4</c:v>
                </c:pt>
              </c:numCache>
            </c:numRef>
          </c:val>
          <c:extLst>
            <c:ext xmlns:c16="http://schemas.microsoft.com/office/drawing/2014/chart" uri="{C3380CC4-5D6E-409C-BE32-E72D297353CC}">
              <c16:uniqueId val="{0000002C-D528-496F-B92D-AF24B933CBA5}"/>
            </c:ext>
          </c:extLst>
        </c:ser>
        <c:dLbls>
          <c:showLegendKey val="0"/>
          <c:showVal val="0"/>
          <c:showCatName val="0"/>
          <c:showSerName val="0"/>
          <c:showPercent val="0"/>
          <c:showBubbleSize val="0"/>
          <c:showLeaderLines val="0"/>
        </c:dLbls>
        <c:firstSliceAng val="270"/>
        <c:holeSize val="52"/>
      </c:doughnutChart>
      <c:scatterChart>
        <c:scatterStyle val="smoothMarker"/>
        <c:varyColors val="0"/>
        <c:ser>
          <c:idx val="1"/>
          <c:order val="1"/>
          <c:tx>
            <c:v>Puntos</c:v>
          </c:tx>
          <c:spPr>
            <a:ln w="44450" cap="rnd">
              <a:solidFill>
                <a:schemeClr val="tx1"/>
              </a:solidFill>
              <a:round/>
              <a:headEnd type="oval"/>
              <a:tailEnd type="triangle" w="lg" len="lg"/>
            </a:ln>
            <a:effectLst/>
          </c:spPr>
          <c:marker>
            <c:symbol val="circle"/>
            <c:size val="5"/>
            <c:spPr>
              <a:noFill/>
              <a:ln w="9525">
                <a:noFill/>
              </a:ln>
              <a:effectLst/>
            </c:spPr>
          </c:marker>
          <c:xVal>
            <c:numRef>
              <c:f>calculos!$G$50:$G$51</c:f>
              <c:numCache>
                <c:formatCode>General</c:formatCode>
                <c:ptCount val="2"/>
                <c:pt idx="0">
                  <c:v>0</c:v>
                </c:pt>
                <c:pt idx="1">
                  <c:v>-1</c:v>
                </c:pt>
              </c:numCache>
            </c:numRef>
          </c:xVal>
          <c:yVal>
            <c:numRef>
              <c:f>calculos!$H$50:$H$51</c:f>
              <c:numCache>
                <c:formatCode>General</c:formatCode>
                <c:ptCount val="2"/>
                <c:pt idx="0">
                  <c:v>0</c:v>
                </c:pt>
                <c:pt idx="1">
                  <c:v>0</c:v>
                </c:pt>
              </c:numCache>
            </c:numRef>
          </c:yVal>
          <c:smooth val="1"/>
          <c:extLst>
            <c:ext xmlns:c16="http://schemas.microsoft.com/office/drawing/2014/chart" uri="{C3380CC4-5D6E-409C-BE32-E72D297353CC}">
              <c16:uniqueId val="{00000031-D528-496F-B92D-AF24B933CBA5}"/>
            </c:ext>
          </c:extLst>
        </c:ser>
        <c:dLbls>
          <c:showLegendKey val="0"/>
          <c:showVal val="0"/>
          <c:showCatName val="0"/>
          <c:showSerName val="0"/>
          <c:showPercent val="0"/>
          <c:showBubbleSize val="0"/>
        </c:dLbls>
        <c:axId val="738742143"/>
        <c:axId val="738745023"/>
      </c:scatterChart>
      <c:valAx>
        <c:axId val="738745023"/>
        <c:scaling>
          <c:orientation val="minMax"/>
          <c:max val="1"/>
          <c:min val="-1"/>
        </c:scaling>
        <c:delete val="1"/>
        <c:axPos val="l"/>
        <c:numFmt formatCode="General" sourceLinked="1"/>
        <c:majorTickMark val="out"/>
        <c:minorTickMark val="none"/>
        <c:tickLblPos val="nextTo"/>
        <c:crossAx val="738742143"/>
        <c:crosses val="autoZero"/>
        <c:crossBetween val="midCat"/>
      </c:valAx>
      <c:valAx>
        <c:axId val="738742143"/>
        <c:scaling>
          <c:orientation val="minMax"/>
          <c:max val="1"/>
          <c:min val="-1"/>
        </c:scaling>
        <c:delete val="1"/>
        <c:axPos val="b"/>
        <c:numFmt formatCode="General" sourceLinked="1"/>
        <c:majorTickMark val="out"/>
        <c:minorTickMark val="none"/>
        <c:tickLblPos val="nextTo"/>
        <c:crossAx val="738745023"/>
        <c:crosses val="autoZero"/>
        <c:crossBetween val="midCat"/>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0" cap="flat" cmpd="sng" algn="ctr">
      <a:noFill/>
      <a:round/>
    </a:ln>
    <a:effectLst/>
  </c:spPr>
  <c:txPr>
    <a:bodyPr/>
    <a:lstStyle/>
    <a:p>
      <a:pPr>
        <a:defRPr/>
      </a:pPr>
      <a:endParaRPr lang="en-US"/>
    </a:p>
  </c:txPr>
  <c:printSettings>
    <c:headerFooter/>
    <c:pageMargins b="0.75" l="0.7" r="0.7" t="0.75" header="0.3" footer="0.3"/>
    <c:pageSetup/>
  </c:printSettings>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absolute">
    <xdr:from>
      <xdr:col>2</xdr:col>
      <xdr:colOff>60819</xdr:colOff>
      <xdr:row>0</xdr:row>
      <xdr:rowOff>149224</xdr:rowOff>
    </xdr:from>
    <xdr:to>
      <xdr:col>9</xdr:col>
      <xdr:colOff>132715</xdr:colOff>
      <xdr:row>2</xdr:row>
      <xdr:rowOff>169544</xdr:rowOff>
    </xdr:to>
    <xdr:sp macro="" textlink="">
      <xdr:nvSpPr>
        <xdr:cNvPr id="2" name="TextBox 12">
          <a:extLst>
            <a:ext uri="{FF2B5EF4-FFF2-40B4-BE49-F238E27FC236}">
              <a16:creationId xmlns:a16="http://schemas.microsoft.com/office/drawing/2014/main" id="{ADEDADF2-AB73-43FD-B2F6-3BE0A02D254A}"/>
            </a:ext>
          </a:extLst>
        </xdr:cNvPr>
        <xdr:cNvSpPr txBox="1"/>
      </xdr:nvSpPr>
      <xdr:spPr>
        <a:xfrm>
          <a:off x="1623342" y="149224"/>
          <a:ext cx="15065516" cy="9554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en-US" sz="1400" b="1">
              <a:solidFill>
                <a:schemeClr val="bg1"/>
              </a:solidFill>
              <a:effectLst/>
              <a:latin typeface="+mn-lt"/>
              <a:ea typeface="+mn-ea"/>
              <a:cs typeface="+mn-cs"/>
            </a:rPr>
            <a:t>The HEARTS quality evaluation </a:t>
          </a:r>
          <a:r>
            <a:rPr lang="en-US" sz="1400" b="1">
              <a:solidFill>
                <a:schemeClr val="dk1"/>
              </a:solidFill>
              <a:effectLst/>
              <a:latin typeface="+mn-lt"/>
              <a:ea typeface="+mn-ea"/>
              <a:cs typeface="+mn-cs"/>
            </a:rPr>
            <a:t>is</a:t>
          </a:r>
          <a:r>
            <a:rPr lang="en-US" sz="1400" b="1" baseline="0">
              <a:solidFill>
                <a:schemeClr val="dk1"/>
              </a:solidFill>
              <a:effectLst/>
              <a:latin typeface="+mn-lt"/>
              <a:ea typeface="+mn-ea"/>
              <a:cs typeface="+mn-cs"/>
            </a:rPr>
            <a:t> </a:t>
          </a:r>
          <a:r>
            <a:rPr lang="en-US" sz="1400" b="1">
              <a:solidFill>
                <a:schemeClr val="dk1"/>
              </a:solidFill>
              <a:effectLst/>
              <a:latin typeface="+mn-lt"/>
              <a:ea typeface="+mn-ea"/>
              <a:cs typeface="+mn-cs"/>
            </a:rPr>
            <a:t>a methodological tool that promotes the integration of a quality culture in primary care. It makes</a:t>
          </a:r>
          <a:r>
            <a:rPr lang="en-US" sz="1400" b="1" baseline="0">
              <a:solidFill>
                <a:schemeClr val="dk1"/>
              </a:solidFill>
              <a:effectLst/>
              <a:latin typeface="+mn-lt"/>
              <a:ea typeface="+mn-ea"/>
              <a:cs typeface="+mn-cs"/>
            </a:rPr>
            <a:t> it possible to </a:t>
          </a:r>
          <a:r>
            <a:rPr lang="en-US" sz="1400" b="1">
              <a:solidFill>
                <a:schemeClr val="dk1"/>
              </a:solidFill>
              <a:effectLst/>
              <a:latin typeface="+mn-lt"/>
              <a:ea typeface="+mn-ea"/>
              <a:cs typeface="+mn-cs"/>
            </a:rPr>
            <a:t>identify implementation barriers, propose solutions, and undertake new improvement actions. It is primarily designed to be used by primary care teams, strengthening their capacity to lead continuous quality improvement processes within their own services.</a:t>
          </a:r>
          <a:endParaRPr lang="en-US" sz="1400">
            <a:effectLst/>
          </a:endParaRPr>
        </a:p>
      </xdr:txBody>
    </xdr:sp>
    <xdr:clientData/>
  </xdr:twoCellAnchor>
  <xdr:twoCellAnchor>
    <xdr:from>
      <xdr:col>2</xdr:col>
      <xdr:colOff>0</xdr:colOff>
      <xdr:row>5</xdr:row>
      <xdr:rowOff>0</xdr:rowOff>
    </xdr:from>
    <xdr:to>
      <xdr:col>7</xdr:col>
      <xdr:colOff>43815</xdr:colOff>
      <xdr:row>50</xdr:row>
      <xdr:rowOff>21166</xdr:rowOff>
    </xdr:to>
    <xdr:sp macro="" textlink="">
      <xdr:nvSpPr>
        <xdr:cNvPr id="10" name="TextBox 4">
          <a:extLst>
            <a:ext uri="{FF2B5EF4-FFF2-40B4-BE49-F238E27FC236}">
              <a16:creationId xmlns:a16="http://schemas.microsoft.com/office/drawing/2014/main" id="{147BA6B4-E8EE-4984-B0BC-52BCB1B527FC}"/>
            </a:ext>
          </a:extLst>
        </xdr:cNvPr>
        <xdr:cNvSpPr txBox="1"/>
      </xdr:nvSpPr>
      <xdr:spPr>
        <a:xfrm>
          <a:off x="232833" y="1820333"/>
          <a:ext cx="8355260" cy="85725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lang="en-US" sz="1400" b="0" baseline="0">
              <a:solidFill>
                <a:schemeClr val="dk1"/>
              </a:solidFill>
              <a:effectLst/>
              <a:latin typeface="+mn-lt"/>
              <a:ea typeface="+mn-ea"/>
              <a:cs typeface="+mn-cs"/>
            </a:rPr>
            <a:t>The</a:t>
          </a:r>
          <a:r>
            <a:rPr lang="en-US" sz="1400" b="1" baseline="0">
              <a:solidFill>
                <a:schemeClr val="dk1"/>
              </a:solidFill>
              <a:effectLst/>
              <a:latin typeface="+mn-lt"/>
              <a:ea typeface="+mn-ea"/>
              <a:cs typeface="+mn-cs"/>
            </a:rPr>
            <a:t> quality self-evaluation</a:t>
          </a:r>
          <a:r>
            <a:rPr lang="en-US" sz="1400" b="0" baseline="0">
              <a:solidFill>
                <a:schemeClr val="dk1"/>
              </a:solidFill>
              <a:effectLst/>
              <a:latin typeface="+mn-lt"/>
              <a:ea typeface="+mn-ea"/>
              <a:cs typeface="+mn-cs"/>
            </a:rPr>
            <a:t>, carried out by the staff of the primary care center (PCC), is the most important activity in the evaluation process. Its purpose is to enable primary care teams to take the lead in monitoring and evaluating the implementation of HEARTS in each PCC. This evaluation should be conducted systematically, standardized, and frequently to assess progress in implementation.</a:t>
          </a:r>
        </a:p>
        <a:p>
          <a:pPr eaLnBrk="1" fontAlgn="auto" latinLnBrk="0" hangingPunct="1"/>
          <a:endParaRPr lang="en-US" sz="1400" b="0" baseline="0">
            <a:solidFill>
              <a:schemeClr val="dk1"/>
            </a:solidFill>
            <a:effectLst/>
            <a:latin typeface="+mn-lt"/>
            <a:ea typeface="+mn-ea"/>
            <a:cs typeface="+mn-cs"/>
          </a:endParaRPr>
        </a:p>
        <a:p>
          <a:r>
            <a:rPr lang="en-US" sz="1400"/>
            <a:t>The </a:t>
          </a:r>
          <a:r>
            <a:rPr lang="en-US" sz="1400" b="1"/>
            <a:t>external evaluation</a:t>
          </a:r>
          <a:r>
            <a:rPr lang="en-US" sz="1400"/>
            <a:t>, conducted by the Ministry of Health or higher administrative units (HAUs) overseeing the PCC, complements the quality self-evaluation but cannot replace it. Its purpose is to assess the progress of the HEARTS program at the national or regional level, identify and disseminate best practices, and support PCCs that require additional assistance for implementation.</a:t>
          </a:r>
        </a:p>
        <a:p>
          <a:endParaRPr lang="en-US" sz="1400" b="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sz="1400" b="0" baseline="0">
              <a:solidFill>
                <a:schemeClr val="dk1"/>
              </a:solidFill>
              <a:effectLst/>
              <a:latin typeface="+mn-lt"/>
              <a:ea typeface="+mn-ea"/>
              <a:cs typeface="+mn-cs"/>
            </a:rPr>
            <a:t>This tool facilitates the </a:t>
          </a:r>
          <a:r>
            <a:rPr lang="en-US" sz="1400" b="1" baseline="0">
              <a:solidFill>
                <a:schemeClr val="dk1"/>
              </a:solidFill>
              <a:effectLst/>
              <a:latin typeface="+mn-lt"/>
              <a:ea typeface="+mn-ea"/>
              <a:cs typeface="+mn-cs"/>
            </a:rPr>
            <a:t>reporting of the quality evaluation</a:t>
          </a:r>
          <a:r>
            <a:rPr lang="en-US" sz="1400" b="0" baseline="0">
              <a:solidFill>
                <a:schemeClr val="dk1"/>
              </a:solidFill>
              <a:effectLst/>
              <a:latin typeface="+mn-lt"/>
              <a:ea typeface="+mn-ea"/>
              <a:cs typeface="+mn-cs"/>
            </a:rPr>
            <a:t>. The evaluation assesses four domains of HEARTS implementation:</a:t>
          </a:r>
        </a:p>
        <a:p>
          <a:pPr marL="0" marR="0" lvl="0" indent="0" defTabSz="914400" eaLnBrk="1" fontAlgn="auto" latinLnBrk="0" hangingPunct="1">
            <a:lnSpc>
              <a:spcPct val="100000"/>
            </a:lnSpc>
            <a:spcBef>
              <a:spcPts val="0"/>
            </a:spcBef>
            <a:spcAft>
              <a:spcPts val="0"/>
            </a:spcAft>
            <a:buClrTx/>
            <a:buSzTx/>
            <a:buFontTx/>
            <a:buNone/>
            <a:tabLst/>
            <a:defRPr/>
          </a:pPr>
          <a:endParaRPr lang="en-US" sz="1400" b="0" baseline="0">
            <a:solidFill>
              <a:schemeClr val="dk1"/>
            </a:solidFill>
            <a:effectLst/>
            <a:latin typeface="+mn-lt"/>
            <a:ea typeface="+mn-ea"/>
            <a:cs typeface="+mn-cs"/>
          </a:endParaRPr>
        </a:p>
        <a:p>
          <a:pPr eaLnBrk="1" fontAlgn="auto" latinLnBrk="0" hangingPunct="1"/>
          <a:r>
            <a:rPr lang="en-US" sz="1400">
              <a:solidFill>
                <a:schemeClr val="dk1"/>
              </a:solidFill>
              <a:latin typeface="+mn-lt"/>
              <a:ea typeface="+mn-ea"/>
              <a:cs typeface="+mn-cs"/>
            </a:rPr>
            <a:t>1. </a:t>
          </a:r>
          <a:r>
            <a:rPr lang="en-US" sz="1400" b="1">
              <a:solidFill>
                <a:schemeClr val="dk1"/>
              </a:solidFill>
              <a:latin typeface="+mn-lt"/>
              <a:ea typeface="+mn-ea"/>
              <a:cs typeface="+mn-cs"/>
            </a:rPr>
            <a:t>Fidelity (through the Maturity Index)</a:t>
          </a:r>
          <a:r>
            <a:rPr lang="en-US" sz="1400">
              <a:solidFill>
                <a:schemeClr val="dk1"/>
              </a:solidFill>
              <a:latin typeface="+mn-lt"/>
              <a:ea typeface="+mn-ea"/>
              <a:cs typeface="+mn-cs"/>
            </a:rPr>
            <a:t>: This assesses in detail the effective implementation of the 17 quality improvement interventions contained in the eight drivers for hypertension control and cardiovascular risk management at each health center.</a:t>
          </a:r>
        </a:p>
        <a:p>
          <a:pPr eaLnBrk="1" fontAlgn="auto" latinLnBrk="0" hangingPunct="1"/>
          <a:endParaRPr lang="en-US" sz="1400">
            <a:solidFill>
              <a:schemeClr val="dk1"/>
            </a:solidFill>
            <a:latin typeface="+mn-lt"/>
            <a:ea typeface="+mn-ea"/>
            <a:cs typeface="+mn-cs"/>
          </a:endParaRPr>
        </a:p>
        <a:p>
          <a:pPr eaLnBrk="1" fontAlgn="auto" latinLnBrk="0" hangingPunct="1"/>
          <a:r>
            <a:rPr lang="en-US" sz="1400" b="1">
              <a:solidFill>
                <a:schemeClr val="dk1"/>
              </a:solidFill>
              <a:latin typeface="+mn-lt"/>
              <a:ea typeface="+mn-ea"/>
              <a:cs typeface="+mn-cs"/>
            </a:rPr>
            <a:t>2. Feasibility (through the Feasibility Scale</a:t>
          </a:r>
          <a:r>
            <a:rPr lang="en-US" sz="1400">
              <a:solidFill>
                <a:schemeClr val="dk1"/>
              </a:solidFill>
              <a:latin typeface="+mn-lt"/>
              <a:ea typeface="+mn-ea"/>
              <a:cs typeface="+mn-cs"/>
            </a:rPr>
            <a:t>): This evaluates the extent to which the implementation of the HEARTS clinical pathway is optimizing and facilitating care delivery by the primary care team at the PCC.</a:t>
          </a:r>
        </a:p>
        <a:p>
          <a:pPr eaLnBrk="1" fontAlgn="auto" latinLnBrk="0" hangingPunct="1"/>
          <a:endParaRPr lang="en-US" sz="1400">
            <a:solidFill>
              <a:schemeClr val="dk1"/>
            </a:solidFill>
            <a:latin typeface="+mn-lt"/>
            <a:ea typeface="+mn-ea"/>
            <a:cs typeface="+mn-cs"/>
          </a:endParaRPr>
        </a:p>
        <a:p>
          <a:pPr eaLnBrk="1" fontAlgn="auto" latinLnBrk="0" hangingPunct="1"/>
          <a:r>
            <a:rPr lang="en-US" sz="1400" b="1">
              <a:solidFill>
                <a:schemeClr val="dk1"/>
              </a:solidFill>
              <a:latin typeface="+mn-lt"/>
              <a:ea typeface="+mn-ea"/>
              <a:cs typeface="+mn-cs"/>
            </a:rPr>
            <a:t>3. Acceptability (through the Acceptability Scale): </a:t>
          </a:r>
          <a:r>
            <a:rPr lang="en-US" sz="1400">
              <a:solidFill>
                <a:schemeClr val="dk1"/>
              </a:solidFill>
              <a:latin typeface="+mn-lt"/>
              <a:ea typeface="+mn-ea"/>
              <a:cs typeface="+mn-cs"/>
            </a:rPr>
            <a:t>This evaluates the level of acceptance of the HEARTS clinical pathway as a clinical management tool.</a:t>
          </a:r>
        </a:p>
        <a:p>
          <a:pPr eaLnBrk="1" fontAlgn="auto" latinLnBrk="0" hangingPunct="1"/>
          <a:endParaRPr lang="en-US" sz="1400">
            <a:solidFill>
              <a:schemeClr val="dk1"/>
            </a:solidFill>
            <a:latin typeface="+mn-lt"/>
            <a:ea typeface="+mn-ea"/>
            <a:cs typeface="+mn-cs"/>
          </a:endParaRPr>
        </a:p>
        <a:p>
          <a:pPr eaLnBrk="1" fontAlgn="auto" latinLnBrk="0" hangingPunct="1"/>
          <a:r>
            <a:rPr lang="en-US" sz="1400" b="1">
              <a:solidFill>
                <a:schemeClr val="dk1"/>
              </a:solidFill>
              <a:latin typeface="+mn-lt"/>
              <a:ea typeface="+mn-ea"/>
              <a:cs typeface="+mn-cs"/>
            </a:rPr>
            <a:t>4. Effectiveness (through the Performance Index): </a:t>
          </a:r>
          <a:r>
            <a:rPr lang="en-US" sz="1400">
              <a:solidFill>
                <a:schemeClr val="dk1"/>
              </a:solidFill>
              <a:latin typeface="+mn-lt"/>
              <a:ea typeface="+mn-ea"/>
              <a:cs typeface="+mn-cs"/>
            </a:rPr>
            <a:t>This consists of measuring three indicators: </a:t>
          </a:r>
        </a:p>
        <a:p>
          <a:pPr eaLnBrk="1" fontAlgn="auto" latinLnBrk="0" hangingPunct="1"/>
          <a:r>
            <a:rPr lang="en-US" sz="1400" b="1">
              <a:solidFill>
                <a:schemeClr val="dk1"/>
              </a:solidFill>
              <a:latin typeface="+mn-lt"/>
              <a:ea typeface="+mn-ea"/>
              <a:cs typeface="+mn-cs"/>
            </a:rPr>
            <a:t>a. Coverage:</a:t>
          </a:r>
        </a:p>
        <a:p>
          <a:pPr eaLnBrk="1" fontAlgn="auto" latinLnBrk="0" hangingPunct="1"/>
          <a:r>
            <a:rPr lang="en-US" sz="1400" u="sng">
              <a:solidFill>
                <a:schemeClr val="dk1"/>
              </a:solidFill>
              <a:latin typeface="+mn-lt"/>
              <a:ea typeface="+mn-ea"/>
              <a:cs typeface="+mn-cs"/>
            </a:rPr>
            <a:t>Numerator: </a:t>
          </a:r>
          <a:r>
            <a:rPr lang="en-US" sz="1400">
              <a:solidFill>
                <a:schemeClr val="dk1"/>
              </a:solidFill>
              <a:latin typeface="+mn-lt"/>
              <a:ea typeface="+mn-ea"/>
              <a:cs typeface="+mn-cs"/>
            </a:rPr>
            <a:t>Total number of individuals with hypertension registered at the PCC.</a:t>
          </a:r>
        </a:p>
        <a:p>
          <a:pPr eaLnBrk="1" fontAlgn="auto" latinLnBrk="0" hangingPunct="1"/>
          <a:r>
            <a:rPr lang="en-US" sz="1400" u="sng">
              <a:solidFill>
                <a:schemeClr val="dk1"/>
              </a:solidFill>
              <a:latin typeface="+mn-lt"/>
              <a:ea typeface="+mn-ea"/>
              <a:cs typeface="+mn-cs"/>
            </a:rPr>
            <a:t>Denominator:</a:t>
          </a:r>
          <a:r>
            <a:rPr lang="en-US" sz="1400" u="none">
              <a:solidFill>
                <a:schemeClr val="dk1"/>
              </a:solidFill>
              <a:latin typeface="+mn-lt"/>
              <a:ea typeface="+mn-ea"/>
              <a:cs typeface="+mn-cs"/>
            </a:rPr>
            <a:t> </a:t>
          </a:r>
          <a:r>
            <a:rPr lang="en-US" sz="1400">
              <a:solidFill>
                <a:schemeClr val="dk1"/>
              </a:solidFill>
              <a:latin typeface="+mn-lt"/>
              <a:ea typeface="+mn-ea"/>
              <a:cs typeface="+mn-cs"/>
            </a:rPr>
            <a:t>Best estimate of the number of adults (18 years or older) with hypertension in the coverage area of the health center (according to the best available estimate of hypertension prevalence in adults for that area).</a:t>
          </a:r>
        </a:p>
        <a:p>
          <a:pPr eaLnBrk="1" fontAlgn="auto" latinLnBrk="0" hangingPunct="1"/>
          <a:r>
            <a:rPr lang="en-US" sz="1400" b="1">
              <a:solidFill>
                <a:schemeClr val="dk1"/>
              </a:solidFill>
              <a:latin typeface="+mn-lt"/>
              <a:ea typeface="+mn-ea"/>
              <a:cs typeface="+mn-cs"/>
            </a:rPr>
            <a:t>b. Control in all individuals with hypertension:</a:t>
          </a:r>
        </a:p>
        <a:p>
          <a:pPr eaLnBrk="1" fontAlgn="auto" latinLnBrk="0" hangingPunct="1"/>
          <a:r>
            <a:rPr lang="en-US" sz="1400" u="sng">
              <a:solidFill>
                <a:schemeClr val="dk1"/>
              </a:solidFill>
              <a:latin typeface="+mn-lt"/>
              <a:ea typeface="+mn-ea"/>
              <a:cs typeface="+mn-cs"/>
            </a:rPr>
            <a:t>Numerator</a:t>
          </a:r>
          <a:r>
            <a:rPr lang="en-US" sz="1400">
              <a:solidFill>
                <a:schemeClr val="dk1"/>
              </a:solidFill>
              <a:latin typeface="+mn-lt"/>
              <a:ea typeface="+mn-ea"/>
              <a:cs typeface="+mn-cs"/>
            </a:rPr>
            <a:t>: Total number of individuals with hypertension with blood pressure readings &lt;140/90 mmHg.</a:t>
          </a:r>
        </a:p>
        <a:p>
          <a:pPr eaLnBrk="1" fontAlgn="auto" latinLnBrk="0" hangingPunct="1"/>
          <a:r>
            <a:rPr lang="en-US" sz="1400" u="sng">
              <a:solidFill>
                <a:schemeClr val="dk1"/>
              </a:solidFill>
              <a:latin typeface="+mn-lt"/>
              <a:ea typeface="+mn-ea"/>
              <a:cs typeface="+mn-cs"/>
            </a:rPr>
            <a:t>Denominator</a:t>
          </a:r>
          <a:r>
            <a:rPr lang="en-US" sz="1400">
              <a:solidFill>
                <a:schemeClr val="dk1"/>
              </a:solidFill>
              <a:latin typeface="+mn-lt"/>
              <a:ea typeface="+mn-ea"/>
              <a:cs typeface="+mn-cs"/>
            </a:rPr>
            <a:t>: Total number of individuals with hypertension registered at the PCC. </a:t>
          </a:r>
        </a:p>
        <a:p>
          <a:pPr eaLnBrk="1" fontAlgn="auto" latinLnBrk="0" hangingPunct="1"/>
          <a:r>
            <a:rPr lang="en-US" sz="1400" b="1">
              <a:solidFill>
                <a:schemeClr val="dk1"/>
              </a:solidFill>
              <a:latin typeface="+mn-lt"/>
              <a:ea typeface="+mn-ea"/>
              <a:cs typeface="+mn-cs"/>
            </a:rPr>
            <a:t>c. Control in individuals with hypertension and high cardiovascular risk:</a:t>
          </a:r>
        </a:p>
        <a:p>
          <a:pPr eaLnBrk="1" fontAlgn="auto" latinLnBrk="0" hangingPunct="1"/>
          <a:r>
            <a:rPr lang="en-US" sz="1400" u="sng">
              <a:solidFill>
                <a:schemeClr val="dk1"/>
              </a:solidFill>
              <a:latin typeface="+mn-lt"/>
              <a:ea typeface="+mn-ea"/>
              <a:cs typeface="+mn-cs"/>
            </a:rPr>
            <a:t>Numerator</a:t>
          </a:r>
          <a:r>
            <a:rPr lang="en-US" sz="1400">
              <a:solidFill>
                <a:schemeClr val="dk1"/>
              </a:solidFill>
              <a:latin typeface="+mn-lt"/>
              <a:ea typeface="+mn-ea"/>
              <a:cs typeface="+mn-cs"/>
            </a:rPr>
            <a:t>: Total number of individuals with hypertension and high cardiovascular risk with systolic blood pressure readings &lt;130 mmHg.</a:t>
          </a:r>
        </a:p>
        <a:p>
          <a:pPr eaLnBrk="1" fontAlgn="auto" latinLnBrk="0" hangingPunct="1"/>
          <a:r>
            <a:rPr lang="en-US" sz="1400" u="sng">
              <a:solidFill>
                <a:schemeClr val="dk1"/>
              </a:solidFill>
              <a:latin typeface="+mn-lt"/>
              <a:ea typeface="+mn-ea"/>
              <a:cs typeface="+mn-cs"/>
            </a:rPr>
            <a:t>Denominator</a:t>
          </a:r>
          <a:r>
            <a:rPr lang="en-US" sz="1400">
              <a:solidFill>
                <a:schemeClr val="dk1"/>
              </a:solidFill>
              <a:latin typeface="+mn-lt"/>
              <a:ea typeface="+mn-ea"/>
              <a:cs typeface="+mn-cs"/>
            </a:rPr>
            <a:t>: Total number of individuals with hypertension and high cardiovascular risk registered at the PCC</a:t>
          </a:r>
          <a:r>
            <a:rPr lang="en-US" sz="1400" b="1" baseline="0">
              <a:solidFill>
                <a:schemeClr val="dk1"/>
              </a:solidFill>
              <a:effectLst/>
              <a:latin typeface="+mn-lt"/>
              <a:ea typeface="+mn-ea"/>
              <a:cs typeface="+mn-cs"/>
            </a:rPr>
            <a:t>.</a:t>
          </a:r>
        </a:p>
        <a:p>
          <a:pPr eaLnBrk="1" fontAlgn="auto" latinLnBrk="0" hangingPunct="1"/>
          <a:endParaRPr lang="en-US" sz="1400">
            <a:effectLst/>
          </a:endParaRPr>
        </a:p>
        <a:p>
          <a:pPr eaLnBrk="1" fontAlgn="auto" latinLnBrk="0" hangingPunct="1"/>
          <a:endParaRPr lang="en-US" sz="1400" b="1"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endParaRPr lang="es-ES" sz="1400" b="0"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pPr marL="0" marR="0" lvl="0" indent="0" defTabSz="914400" eaLnBrk="1" fontAlgn="auto" latinLnBrk="0" hangingPunct="1">
            <a:lnSpc>
              <a:spcPct val="100000"/>
            </a:lnSpc>
            <a:spcBef>
              <a:spcPts val="0"/>
            </a:spcBef>
            <a:spcAft>
              <a:spcPts val="0"/>
            </a:spcAft>
            <a:buClrTx/>
            <a:buSzTx/>
            <a:buFontTx/>
            <a:buNone/>
            <a:tabLst/>
            <a:defRPr/>
          </a:pPr>
          <a:endParaRPr lang="es-AR" sz="1400">
            <a:effectLst/>
          </a:endParaRPr>
        </a:p>
        <a:p>
          <a:pPr marL="0" indent="0"/>
          <a:endParaRPr lang="es-ES" sz="1600" b="0"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xdr:txBody>
    </xdr:sp>
    <xdr:clientData/>
  </xdr:twoCellAnchor>
  <xdr:twoCellAnchor>
    <xdr:from>
      <xdr:col>7</xdr:col>
      <xdr:colOff>62866</xdr:colOff>
      <xdr:row>12</xdr:row>
      <xdr:rowOff>95250</xdr:rowOff>
    </xdr:from>
    <xdr:to>
      <xdr:col>10</xdr:col>
      <xdr:colOff>1</xdr:colOff>
      <xdr:row>77</xdr:row>
      <xdr:rowOff>152400</xdr:rowOff>
    </xdr:to>
    <xdr:sp macro="" textlink="">
      <xdr:nvSpPr>
        <xdr:cNvPr id="15" name="TextBox 5">
          <a:extLst>
            <a:ext uri="{FF2B5EF4-FFF2-40B4-BE49-F238E27FC236}">
              <a16:creationId xmlns:a16="http://schemas.microsoft.com/office/drawing/2014/main" id="{AB41D72E-28A3-48EA-B49B-7CF8702AAEBB}"/>
            </a:ext>
          </a:extLst>
        </xdr:cNvPr>
        <xdr:cNvSpPr txBox="1"/>
      </xdr:nvSpPr>
      <xdr:spPr>
        <a:xfrm>
          <a:off x="10578466" y="3971925"/>
          <a:ext cx="7090410" cy="12439650"/>
        </a:xfrm>
        <a:prstGeom prst="rect">
          <a:avLst/>
        </a:prstGeom>
        <a:solidFill>
          <a:srgbClr val="FBFBFB"/>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274320" tIns="274320" rIns="274320" bIns="274320"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1. Fidelity:</a:t>
          </a:r>
        </a:p>
        <a:p>
          <a:pPr marL="0" marR="0" lvl="0" indent="0" algn="l" defTabSz="914400" eaLnBrk="1" fontAlgn="auto" latinLnBrk="0" hangingPunct="1">
            <a:lnSpc>
              <a:spcPct val="100000"/>
            </a:lnSpc>
            <a:spcBef>
              <a:spcPts val="0"/>
            </a:spcBef>
            <a:spcAft>
              <a:spcPts val="0"/>
            </a:spcAft>
            <a:buClrTx/>
            <a:buSzTx/>
            <a:buFontTx/>
            <a:buNone/>
            <a:tabLst/>
            <a:defRPr/>
          </a:pPr>
          <a:r>
            <a:rPr lang="es-ES" sz="1200" b="0" i="0">
              <a:solidFill>
                <a:schemeClr val="dk1"/>
              </a:solidFill>
              <a:effectLst/>
              <a:latin typeface="+mn-lt"/>
              <a:ea typeface="+mn-ea"/>
              <a:cs typeface="+mn-cs"/>
            </a:rPr>
            <a:t>In the </a:t>
          </a:r>
          <a:r>
            <a:rPr lang="es-ES" sz="1200" b="1" i="0">
              <a:solidFill>
                <a:schemeClr val="dk1"/>
              </a:solidFill>
              <a:effectLst/>
              <a:latin typeface="+mn-lt"/>
              <a:ea typeface="+mn-ea"/>
              <a:cs typeface="+mn-cs"/>
            </a:rPr>
            <a:t>"1. Maturity Index" </a:t>
          </a:r>
          <a:r>
            <a:rPr lang="es-ES" sz="1200" b="0" i="0">
              <a:solidFill>
                <a:schemeClr val="dk1"/>
              </a:solidFill>
              <a:effectLst/>
              <a:latin typeface="+mn-lt"/>
              <a:ea typeface="+mn-ea"/>
              <a:cs typeface="+mn-cs"/>
            </a:rPr>
            <a:t>tab, in the column "Degree of implementation achieved by the PCC," record the result obtained (%) for each of the 17 health service improvement interventions promoted by the program, as a result of applying the Verification Guide for the implementation of HEARTS drivers.</a:t>
          </a:r>
        </a:p>
        <a:p>
          <a:pPr marL="0" marR="0" lvl="0" indent="0" algn="l" defTabSz="914400" eaLnBrk="1" fontAlgn="auto" latinLnBrk="0" hangingPunct="1">
            <a:lnSpc>
              <a:spcPct val="100000"/>
            </a:lnSpc>
            <a:spcBef>
              <a:spcPts val="0"/>
            </a:spcBef>
            <a:spcAft>
              <a:spcPts val="0"/>
            </a:spcAft>
            <a:buClrTx/>
            <a:buSzTx/>
            <a:buFontTx/>
            <a:buNone/>
            <a:tabLst/>
            <a:defRPr/>
          </a:pPr>
          <a:endParaRPr lang="es-ES" sz="1200" b="0"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es-ES" sz="1200" b="0" i="0">
              <a:solidFill>
                <a:schemeClr val="dk1"/>
              </a:solidFill>
              <a:effectLst/>
              <a:latin typeface="+mn-lt"/>
              <a:ea typeface="+mn-ea"/>
              <a:cs typeface="+mn-cs"/>
            </a:rPr>
            <a:t>The column "Degree of implementation achieved by the PCC relative to the goal" uses a color scale (red, orange, yellow, light green, and dark green) to indicate the quintile in which the ´PCC falls in relation to the goal set for each recommended intervention.</a:t>
          </a:r>
        </a:p>
        <a:p>
          <a:pPr marL="0" marR="0" lvl="0" indent="0" algn="l" defTabSz="914400" eaLnBrk="1" fontAlgn="auto" latinLnBrk="0" hangingPunct="1">
            <a:lnSpc>
              <a:spcPct val="100000"/>
            </a:lnSpc>
            <a:spcBef>
              <a:spcPts val="0"/>
            </a:spcBef>
            <a:spcAft>
              <a:spcPts val="0"/>
            </a:spcAft>
            <a:buClrTx/>
            <a:buSzTx/>
            <a:buFontTx/>
            <a:buNone/>
            <a:tabLst/>
            <a:defRPr/>
          </a:pPr>
          <a:endParaRPr lang="es-ES" sz="1200" b="0"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es-ES" sz="1200" b="0" i="0">
              <a:solidFill>
                <a:schemeClr val="dk1"/>
              </a:solidFill>
              <a:effectLst/>
              <a:latin typeface="+mn-lt"/>
              <a:ea typeface="+mn-ea"/>
              <a:cs typeface="+mn-cs"/>
            </a:rPr>
            <a:t>Use the corresponding columns to record the main implementation barriers identified in the quality evaluation and propose improvement actions.</a:t>
          </a:r>
        </a:p>
        <a:p>
          <a:pPr marL="0" marR="0" lvl="0" indent="0" algn="l" defTabSz="914400" eaLnBrk="1" fontAlgn="auto" latinLnBrk="0" hangingPunct="1">
            <a:lnSpc>
              <a:spcPct val="100000"/>
            </a:lnSpc>
            <a:spcBef>
              <a:spcPts val="0"/>
            </a:spcBef>
            <a:spcAft>
              <a:spcPts val="0"/>
            </a:spcAft>
            <a:buClrTx/>
            <a:buSzTx/>
            <a:buFontTx/>
            <a:buNone/>
            <a:tabLst/>
            <a:defRPr/>
          </a:pPr>
          <a:endParaRPr lang="es-ES" sz="1200" b="0"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es-ES" sz="1200" b="0" i="0">
              <a:solidFill>
                <a:schemeClr val="dk1"/>
              </a:solidFill>
              <a:effectLst/>
              <a:latin typeface="+mn-lt"/>
              <a:ea typeface="+mn-ea"/>
              <a:cs typeface="+mn-cs"/>
            </a:rPr>
            <a:t>The tool will automatically calculate the Maturity Index achieved by the PCC, showing a score between 0 and 21, and will place the center in a performance range. Level 1 reflects a low Maturity Index, while level 5 indicates the highest level.</a:t>
          </a:r>
        </a:p>
        <a:p>
          <a:pPr marL="0" marR="0" lvl="0" indent="0" defTabSz="914400" eaLnBrk="1" fontAlgn="auto" latinLnBrk="0" hangingPunct="1">
            <a:lnSpc>
              <a:spcPct val="100000"/>
            </a:lnSpc>
            <a:spcBef>
              <a:spcPts val="0"/>
            </a:spcBef>
            <a:spcAft>
              <a:spcPts val="0"/>
            </a:spcAft>
            <a:buClrTx/>
            <a:buSzTx/>
            <a:buFontTx/>
            <a:buNone/>
            <a:tabLst/>
            <a:defRPr/>
          </a:pPr>
          <a:endParaRPr lang="en-US" sz="1200" b="1" i="0">
            <a:solidFill>
              <a:schemeClr val="dk1"/>
            </a:solidFill>
            <a:effectLst/>
            <a:latin typeface="+mn-lt"/>
            <a:ea typeface="+mn-ea"/>
            <a:cs typeface="+mn-cs"/>
          </a:endParaRPr>
        </a:p>
        <a:p>
          <a:r>
            <a:rPr lang="es-419" sz="1200">
              <a:solidFill>
                <a:schemeClr val="dk1"/>
              </a:solidFill>
              <a:effectLst/>
              <a:latin typeface="+mn-lt"/>
              <a:ea typeface="+mn-ea"/>
              <a:cs typeface="+mn-cs"/>
            </a:rPr>
            <a:t> </a:t>
          </a: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2. Feasibility:</a:t>
          </a:r>
        </a:p>
        <a:p>
          <a:pPr marL="0" marR="0" lvl="0" indent="0" algn="l" defTabSz="914400" eaLnBrk="1" fontAlgn="auto" latinLnBrk="0" hangingPunct="1">
            <a:lnSpc>
              <a:spcPct val="100000"/>
            </a:lnSpc>
            <a:spcBef>
              <a:spcPts val="0"/>
            </a:spcBef>
            <a:spcAft>
              <a:spcPts val="0"/>
            </a:spcAft>
            <a:buClrTx/>
            <a:buSzTx/>
            <a:buFontTx/>
            <a:buNone/>
            <a:tabLst/>
            <a:defRPr/>
          </a:pPr>
          <a:r>
            <a:rPr lang="es-419" sz="1200" b="0" i="0">
              <a:solidFill>
                <a:schemeClr val="dk1"/>
              </a:solidFill>
              <a:effectLst/>
              <a:latin typeface="+mn-lt"/>
              <a:ea typeface="+mn-ea"/>
              <a:cs typeface="+mn-cs"/>
            </a:rPr>
            <a:t>In the </a:t>
          </a:r>
          <a:r>
            <a:rPr lang="es-419" sz="1200" b="1" i="0">
              <a:solidFill>
                <a:schemeClr val="dk1"/>
              </a:solidFill>
              <a:effectLst/>
              <a:latin typeface="+mn-lt"/>
              <a:ea typeface="+mn-ea"/>
              <a:cs typeface="+mn-cs"/>
            </a:rPr>
            <a:t>"2. Feasibility Scale"</a:t>
          </a:r>
          <a:r>
            <a:rPr lang="es-419" sz="1200" b="0" i="0">
              <a:solidFill>
                <a:schemeClr val="dk1"/>
              </a:solidFill>
              <a:effectLst/>
              <a:latin typeface="+mn-lt"/>
              <a:ea typeface="+mn-ea"/>
              <a:cs typeface="+mn-cs"/>
            </a:rPr>
            <a:t> </a:t>
          </a:r>
          <a:r>
            <a:rPr lang="es-419" sz="1200" b="1" i="0">
              <a:solidFill>
                <a:schemeClr val="dk1"/>
              </a:solidFill>
              <a:effectLst/>
              <a:latin typeface="+mn-lt"/>
              <a:ea typeface="+mn-ea"/>
              <a:cs typeface="+mn-cs"/>
            </a:rPr>
            <a:t>tab</a:t>
          </a:r>
          <a:r>
            <a:rPr lang="es-419" sz="1200" b="0" i="0">
              <a:solidFill>
                <a:schemeClr val="dk1"/>
              </a:solidFill>
              <a:effectLst/>
              <a:latin typeface="+mn-lt"/>
              <a:ea typeface="+mn-ea"/>
              <a:cs typeface="+mn-cs"/>
            </a:rPr>
            <a:t>, indicate the total number of professionals or healthcare workers who completed the Feasibility Scale. Then, for each question in the scale, indicate the total number of responses in each category. The tool will automatically calculate the percentages obtained for each category and the total result obtained in the scale.</a:t>
          </a:r>
        </a:p>
        <a:p>
          <a:pPr marL="0" marR="0" lvl="0" indent="0" algn="l" defTabSz="914400" eaLnBrk="1" fontAlgn="auto" latinLnBrk="0" hangingPunct="1">
            <a:lnSpc>
              <a:spcPct val="100000"/>
            </a:lnSpc>
            <a:spcBef>
              <a:spcPts val="0"/>
            </a:spcBef>
            <a:spcAft>
              <a:spcPts val="0"/>
            </a:spcAft>
            <a:buClrTx/>
            <a:buSzTx/>
            <a:buFontTx/>
            <a:buNone/>
            <a:tabLst/>
            <a:defRPr/>
          </a:pPr>
          <a:endParaRPr lang="es-419" sz="1200" b="1" i="0">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3. Acceptability:</a:t>
          </a:r>
          <a:endParaRPr lang="en-US" sz="1200" b="1" i="0">
            <a:solidFill>
              <a:schemeClr val="dk1"/>
            </a:solidFill>
            <a:effectLst/>
            <a:latin typeface="+mn-lt"/>
            <a:ea typeface="+mn-ea"/>
            <a:cs typeface="+mn-cs"/>
          </a:endParaRPr>
        </a:p>
        <a:p>
          <a:pPr eaLnBrk="1" fontAlgn="auto" latinLnBrk="0" hangingPunct="1"/>
          <a:r>
            <a:rPr lang="es-419" sz="1200" b="0" i="0">
              <a:solidFill>
                <a:sysClr val="windowText" lastClr="000000"/>
              </a:solidFill>
              <a:effectLst/>
              <a:latin typeface="+mn-lt"/>
              <a:ea typeface="+mn-ea"/>
              <a:cs typeface="+mn-cs"/>
            </a:rPr>
            <a:t>In </a:t>
          </a:r>
          <a:r>
            <a:rPr lang="es-419" sz="1200" b="0" i="0">
              <a:solidFill>
                <a:schemeClr val="dk1"/>
              </a:solidFill>
              <a:effectLst/>
              <a:latin typeface="+mn-lt"/>
              <a:ea typeface="+mn-ea"/>
              <a:cs typeface="+mn-cs"/>
            </a:rPr>
            <a:t>the</a:t>
          </a:r>
          <a:r>
            <a:rPr lang="es-419" sz="1200" b="1" i="0">
              <a:solidFill>
                <a:schemeClr val="dk1"/>
              </a:solidFill>
              <a:effectLst/>
              <a:latin typeface="+mn-lt"/>
              <a:ea typeface="+mn-ea"/>
              <a:cs typeface="+mn-cs"/>
            </a:rPr>
            <a:t> "3. Acceptability Scale" </a:t>
          </a:r>
          <a:r>
            <a:rPr lang="es-419" sz="1200" b="1" i="0">
              <a:solidFill>
                <a:sysClr val="windowText" lastClr="000000"/>
              </a:solidFill>
              <a:effectLst/>
              <a:latin typeface="+mn-lt"/>
              <a:ea typeface="+mn-ea"/>
              <a:cs typeface="+mn-cs"/>
            </a:rPr>
            <a:t>tab</a:t>
          </a:r>
          <a:r>
            <a:rPr lang="es-419" sz="1200" b="0" i="0">
              <a:solidFill>
                <a:sysClr val="windowText" lastClr="000000"/>
              </a:solidFill>
              <a:effectLst/>
              <a:latin typeface="+mn-lt"/>
              <a:ea typeface="+mn-ea"/>
              <a:cs typeface="+mn-cs"/>
            </a:rPr>
            <a:t>, indicate the total number of professionals or healthcare workers who completed the Acceptability Scale. Then, for each question in the scale, indicate the total number of responses in each category. The tool will automatically calculate the percentages obtained for each category and the total result obtained in each scale.</a:t>
          </a:r>
        </a:p>
        <a:p>
          <a:pPr eaLnBrk="1" fontAlgn="auto" latinLnBrk="0" hangingPunct="1"/>
          <a:endParaRPr lang="es-419" sz="1600"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4. Effectiveness:</a:t>
          </a:r>
        </a:p>
        <a:p>
          <a:r>
            <a:rPr lang="es-ES" sz="1200" b="0" i="0">
              <a:solidFill>
                <a:schemeClr val="dk1"/>
              </a:solidFill>
              <a:effectLst/>
              <a:latin typeface="+mn-lt"/>
              <a:ea typeface="+mn-ea"/>
              <a:cs typeface="+mn-cs"/>
            </a:rPr>
            <a:t>In the </a:t>
          </a:r>
          <a:r>
            <a:rPr lang="es-ES" sz="1200" b="1" i="0">
              <a:solidFill>
                <a:schemeClr val="dk1"/>
              </a:solidFill>
              <a:effectLst/>
              <a:latin typeface="+mn-lt"/>
              <a:ea typeface="+mn-ea"/>
              <a:cs typeface="+mn-cs"/>
            </a:rPr>
            <a:t>"4. Performance Index" tab</a:t>
          </a:r>
          <a:r>
            <a:rPr lang="es-ES" sz="1200" b="0" i="0">
              <a:solidFill>
                <a:schemeClr val="dk1"/>
              </a:solidFill>
              <a:effectLst/>
              <a:latin typeface="+mn-lt"/>
              <a:ea typeface="+mn-ea"/>
              <a:cs typeface="+mn-cs"/>
            </a:rPr>
            <a:t>, enter the following data in the required fields. All data refer to the end of the immediately preceding semester:</a:t>
          </a:r>
        </a:p>
        <a:p>
          <a:endParaRPr lang="es-E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Total number of the adult population (18 years or older) in the PCC's area of responsibility.</a:t>
          </a:r>
        </a:p>
        <a:p>
          <a:r>
            <a:rPr lang="es-ES" sz="1200" b="0" i="0">
              <a:solidFill>
                <a:schemeClr val="dk1"/>
              </a:solidFill>
              <a:effectLst/>
              <a:latin typeface="+mn-lt"/>
              <a:ea typeface="+mn-ea"/>
              <a:cs typeface="+mn-cs"/>
            </a:rPr>
            <a:t>- Best estimate of hypertension prevalence (%) in the adult population within the PCC's coverage area.</a:t>
          </a:r>
        </a:p>
        <a:p>
          <a:r>
            <a:rPr lang="es-ES" sz="1200" b="0" i="0">
              <a:solidFill>
                <a:schemeClr val="dk1"/>
              </a:solidFill>
              <a:effectLst/>
              <a:latin typeface="+mn-lt"/>
              <a:ea typeface="+mn-ea"/>
              <a:cs typeface="+mn-cs"/>
            </a:rPr>
            <a:t>- Total number of individuals with hypertension registered in the PCC.</a:t>
          </a:r>
        </a:p>
        <a:p>
          <a:r>
            <a:rPr lang="es-ES" sz="1200" b="0" i="0">
              <a:solidFill>
                <a:schemeClr val="dk1"/>
              </a:solidFill>
              <a:effectLst/>
              <a:latin typeface="+mn-lt"/>
              <a:ea typeface="+mn-ea"/>
              <a:cs typeface="+mn-cs"/>
            </a:rPr>
            <a:t>- Cumulative number of individuals with hypertension classified as at high cardiovascular risk.</a:t>
          </a:r>
        </a:p>
        <a:p>
          <a:r>
            <a:rPr lang="es-ES" sz="1200" b="0" i="0">
              <a:solidFill>
                <a:schemeClr val="dk1"/>
              </a:solidFill>
              <a:effectLst/>
              <a:latin typeface="+mn-lt"/>
              <a:ea typeface="+mn-ea"/>
              <a:cs typeface="+mn-cs"/>
            </a:rPr>
            <a:t>- Total number of individuals with controlled hypertension (blood pressure figures &lt;140/90 mmHg).</a:t>
          </a:r>
        </a:p>
        <a:p>
          <a:r>
            <a:rPr lang="es-ES" sz="1200" b="0" i="0">
              <a:solidFill>
                <a:schemeClr val="dk1"/>
              </a:solidFill>
              <a:effectLst/>
              <a:latin typeface="+mn-lt"/>
              <a:ea typeface="+mn-ea"/>
              <a:cs typeface="+mn-cs"/>
            </a:rPr>
            <a:t>- Number of individuals at high cardiovascular risk with controlled hypertension (systolic blood pressure figures &lt;130 mmHg).</a:t>
          </a:r>
        </a:p>
        <a:p>
          <a:endParaRPr lang="es-E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The tool will automatically calculate the coverage and control percentages achieved by the PCC and the Performance Index result. Additionally, it will display a score between 0 and 4 and place the PCC in a performance range.</a:t>
          </a:r>
        </a:p>
        <a:p>
          <a:pPr marL="0" marR="0" lvl="0" indent="0" algn="l" defTabSz="914400" eaLnBrk="1" fontAlgn="auto" latinLnBrk="0" hangingPunct="1">
            <a:lnSpc>
              <a:spcPct val="100000"/>
            </a:lnSpc>
            <a:spcBef>
              <a:spcPts val="0"/>
            </a:spcBef>
            <a:spcAft>
              <a:spcPts val="0"/>
            </a:spcAft>
            <a:buClrTx/>
            <a:buSzTx/>
            <a:buFontTx/>
            <a:buNone/>
            <a:tabLst/>
            <a:defRPr/>
          </a:pPr>
          <a:endParaRPr lang="en-US" sz="1600"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pPr marL="0" marR="0" lvl="0" indent="0" algn="l" defTabSz="914400" eaLnBrk="1" fontAlgn="auto" latinLnBrk="0" hangingPunct="1">
            <a:lnSpc>
              <a:spcPct val="100000"/>
            </a:lnSpc>
            <a:spcBef>
              <a:spcPts val="0"/>
            </a:spcBef>
            <a:spcAft>
              <a:spcPts val="0"/>
            </a:spcAft>
            <a:buClrTx/>
            <a:buSzTx/>
            <a:buFontTx/>
            <a:buNone/>
            <a:tabLst/>
            <a:defRPr/>
          </a:pPr>
          <a:r>
            <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5. </a:t>
          </a:r>
          <a:r>
            <a:rPr lang="es-ES" sz="1600" b="1" baseline="0">
              <a:solidFill>
                <a:srgbClr val="E55A62"/>
              </a:solidFill>
              <a:latin typeface="Calibri" panose="020F0502020204030204" pitchFamily="34" charset="0"/>
              <a:ea typeface="Calibri" panose="020F0502020204030204" pitchFamily="34" charset="0"/>
              <a:cs typeface="Calibri" panose="020F0502020204030204" pitchFamily="34" charset="0"/>
            </a:rPr>
            <a:t>Hypertension control in the sample of clinical records:</a:t>
          </a:r>
          <a:endParaRPr lang="en-US" sz="1600" b="1" baseline="0">
            <a:solidFill>
              <a:srgbClr val="E55A62"/>
            </a:solidFill>
            <a:latin typeface="Calibri" panose="020F0502020204030204" pitchFamily="34" charset="0"/>
            <a:ea typeface="Calibri" panose="020F0502020204030204" pitchFamily="34" charset="0"/>
            <a:cs typeface="Calibri" panose="020F0502020204030204" pitchFamily="34" charset="0"/>
          </a:endParaRPr>
        </a:p>
        <a:p>
          <a:r>
            <a:rPr lang="es-ES" sz="1200" b="0" i="0">
              <a:solidFill>
                <a:schemeClr val="dk1"/>
              </a:solidFill>
              <a:effectLst/>
              <a:latin typeface="+mn-lt"/>
              <a:ea typeface="+mn-ea"/>
              <a:cs typeface="+mn-cs"/>
            </a:rPr>
            <a:t>In the </a:t>
          </a:r>
          <a:r>
            <a:rPr lang="es-ES" sz="1200" b="1" i="0">
              <a:solidFill>
                <a:schemeClr val="dk1"/>
              </a:solidFill>
              <a:effectLst/>
              <a:latin typeface="+mn-lt"/>
              <a:ea typeface="+mn-ea"/>
              <a:cs typeface="+mn-cs"/>
            </a:rPr>
            <a:t>"5. Clinical Records Control"</a:t>
          </a:r>
          <a:r>
            <a:rPr lang="es-ES" sz="1200" b="0" i="0">
              <a:solidFill>
                <a:schemeClr val="dk1"/>
              </a:solidFill>
              <a:effectLst/>
              <a:latin typeface="+mn-lt"/>
              <a:ea typeface="+mn-ea"/>
              <a:cs typeface="+mn-cs"/>
            </a:rPr>
            <a:t> </a:t>
          </a:r>
          <a:r>
            <a:rPr lang="es-ES" sz="1200" b="1" i="0">
              <a:solidFill>
                <a:schemeClr val="dk1"/>
              </a:solidFill>
              <a:effectLst/>
              <a:latin typeface="+mn-lt"/>
              <a:ea typeface="+mn-ea"/>
              <a:cs typeface="+mn-cs"/>
            </a:rPr>
            <a:t>tab</a:t>
          </a:r>
          <a:r>
            <a:rPr lang="es-ES" sz="1200" b="0" i="0">
              <a:solidFill>
                <a:schemeClr val="dk1"/>
              </a:solidFill>
              <a:effectLst/>
              <a:latin typeface="+mn-lt"/>
              <a:ea typeface="+mn-ea"/>
              <a:cs typeface="+mn-cs"/>
            </a:rPr>
            <a:t>, indicate (for each evaluated record):</a:t>
          </a:r>
        </a:p>
        <a:p>
          <a:endParaRPr lang="es-E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 Patient identifier (anonymized).</a:t>
          </a:r>
        </a:p>
        <a:p>
          <a:r>
            <a:rPr lang="es-ES" sz="1200" b="0" i="0">
              <a:solidFill>
                <a:schemeClr val="dk1"/>
              </a:solidFill>
              <a:effectLst/>
              <a:latin typeface="+mn-lt"/>
              <a:ea typeface="+mn-ea"/>
              <a:cs typeface="+mn-cs"/>
            </a:rPr>
            <a:t>- Date of birth.</a:t>
          </a:r>
        </a:p>
        <a:p>
          <a:r>
            <a:rPr lang="es-ES" sz="1200" b="0" i="0">
              <a:solidFill>
                <a:schemeClr val="dk1"/>
              </a:solidFill>
              <a:effectLst/>
              <a:latin typeface="+mn-lt"/>
              <a:ea typeface="+mn-ea"/>
              <a:cs typeface="+mn-cs"/>
            </a:rPr>
            <a:t>- Sex.</a:t>
          </a:r>
        </a:p>
        <a:p>
          <a:r>
            <a:rPr lang="es-ES" sz="1200" b="0" i="0">
              <a:solidFill>
                <a:schemeClr val="dk1"/>
              </a:solidFill>
              <a:effectLst/>
              <a:latin typeface="+mn-lt"/>
              <a:ea typeface="+mn-ea"/>
              <a:cs typeface="+mn-cs"/>
            </a:rPr>
            <a:t>- Cardiovascular risk classification (high risk/no high risk).</a:t>
          </a:r>
        </a:p>
        <a:p>
          <a:r>
            <a:rPr lang="es-ES" sz="1200" b="0" i="0">
              <a:solidFill>
                <a:schemeClr val="dk1"/>
              </a:solidFill>
              <a:effectLst/>
              <a:latin typeface="+mn-lt"/>
              <a:ea typeface="+mn-ea"/>
              <a:cs typeface="+mn-cs"/>
            </a:rPr>
            <a:t>- Last recorded blood pressure reading (systolic and diastolic, respectively).</a:t>
          </a:r>
        </a:p>
        <a:p>
          <a:r>
            <a:rPr lang="es-ES" sz="1200" b="0" i="0">
              <a:solidFill>
                <a:schemeClr val="dk1"/>
              </a:solidFill>
              <a:effectLst/>
              <a:latin typeface="+mn-lt"/>
              <a:ea typeface="+mn-ea"/>
              <a:cs typeface="+mn-cs"/>
            </a:rPr>
            <a:t>- Date of the last recorded blood pressure reading.</a:t>
          </a:r>
        </a:p>
        <a:p>
          <a:endParaRPr lang="es-ES" sz="1200" b="0" i="0">
            <a:solidFill>
              <a:schemeClr val="dk1"/>
            </a:solidFill>
            <a:effectLst/>
            <a:latin typeface="+mn-lt"/>
            <a:ea typeface="+mn-ea"/>
            <a:cs typeface="+mn-cs"/>
          </a:endParaRPr>
        </a:p>
        <a:p>
          <a:r>
            <a:rPr lang="es-ES" sz="1200" b="0" i="0">
              <a:solidFill>
                <a:schemeClr val="dk1"/>
              </a:solidFill>
              <a:effectLst/>
              <a:latin typeface="+mn-lt"/>
              <a:ea typeface="+mn-ea"/>
              <a:cs typeface="+mn-cs"/>
            </a:rPr>
            <a:t>The tool will automatically calculate the percentage of hypertension control in the sample of clinical records, stratified according to cardiovascular risk level.</a:t>
          </a:r>
        </a:p>
        <a:p>
          <a:pPr marL="0" marR="0" lvl="0" indent="0" algn="l" defTabSz="914400" eaLnBrk="1" fontAlgn="auto" latinLnBrk="0" hangingPunct="1">
            <a:lnSpc>
              <a:spcPct val="100000"/>
            </a:lnSpc>
            <a:spcBef>
              <a:spcPts val="0"/>
            </a:spcBef>
            <a:spcAft>
              <a:spcPts val="0"/>
            </a:spcAft>
            <a:buClrTx/>
            <a:buSzTx/>
            <a:buFontTx/>
            <a:buNone/>
            <a:tabLst/>
            <a:defRPr/>
          </a:pPr>
          <a:endParaRPr lang="en-US" sz="1600" baseline="0">
            <a:solidFill>
              <a:schemeClr val="accent1"/>
            </a:solidFill>
            <a:latin typeface="Calibri" panose="020F0502020204030204" pitchFamily="34" charset="0"/>
            <a:ea typeface="Calibri" panose="020F0502020204030204" pitchFamily="34" charset="0"/>
            <a:cs typeface="Calibri" panose="020F0502020204030204"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endParaRPr lang="en-US" sz="1600" b="1"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pPr marL="0" marR="0" lvl="0" indent="0" algn="ctr" defTabSz="914400" eaLnBrk="1" fontAlgn="auto" latinLnBrk="0" hangingPunct="1">
            <a:lnSpc>
              <a:spcPct val="100000"/>
            </a:lnSpc>
            <a:spcBef>
              <a:spcPts val="0"/>
            </a:spcBef>
            <a:spcAft>
              <a:spcPts val="0"/>
            </a:spcAft>
            <a:buClrTx/>
            <a:buSzTx/>
            <a:buFontTx/>
            <a:buNone/>
            <a:tabLst/>
            <a:defRPr/>
          </a:pPr>
          <a:endParaRPr lang="en-US" sz="1800" b="1" baseline="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a:p>
          <a:endParaRPr lang="en-US" sz="1600">
            <a:solidFill>
              <a:schemeClr val="tx1">
                <a:lumMod val="65000"/>
                <a:lumOff val="35000"/>
              </a:schemeClr>
            </a:solidFill>
            <a:latin typeface="Calibri" panose="020F0502020204030204" pitchFamily="34" charset="0"/>
            <a:ea typeface="Calibri" panose="020F0502020204030204" pitchFamily="34" charset="0"/>
            <a:cs typeface="Calibri" panose="020F0502020204030204" pitchFamily="34"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0</xdr:colOff>
      <xdr:row>4</xdr:row>
      <xdr:rowOff>304800</xdr:rowOff>
    </xdr:from>
    <xdr:to>
      <xdr:col>19</xdr:col>
      <xdr:colOff>438150</xdr:colOff>
      <xdr:row>13</xdr:row>
      <xdr:rowOff>336550</xdr:rowOff>
    </xdr:to>
    <xdr:sp macro="" textlink="">
      <xdr:nvSpPr>
        <xdr:cNvPr id="6" name="CuadroTexto 5">
          <a:extLst>
            <a:ext uri="{FF2B5EF4-FFF2-40B4-BE49-F238E27FC236}">
              <a16:creationId xmlns:a16="http://schemas.microsoft.com/office/drawing/2014/main" id="{29A6F99D-9586-4FC3-833D-E40C6DEDD8C2}"/>
            </a:ext>
          </a:extLst>
        </xdr:cNvPr>
        <xdr:cNvSpPr txBox="1"/>
      </xdr:nvSpPr>
      <xdr:spPr>
        <a:xfrm>
          <a:off x="18903950" y="1593850"/>
          <a:ext cx="10401300" cy="6146800"/>
        </a:xfrm>
        <a:prstGeom prst="roundRect">
          <a:avLst/>
        </a:prstGeom>
        <a:solidFill>
          <a:schemeClr val="lt1"/>
        </a:solidFill>
        <a:ln w="9525" cmpd="sng">
          <a:no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endParaRPr lang="es-AR" sz="2400">
            <a:solidFill>
              <a:schemeClr val="bg1">
                <a:lumMod val="65000"/>
              </a:schemeClr>
            </a:solidFill>
          </a:endParaRPr>
        </a:p>
      </xdr:txBody>
    </xdr:sp>
    <xdr:clientData/>
  </xdr:twoCellAnchor>
  <xdr:twoCellAnchor>
    <xdr:from>
      <xdr:col>13</xdr:col>
      <xdr:colOff>1162050</xdr:colOff>
      <xdr:row>6</xdr:row>
      <xdr:rowOff>139700</xdr:rowOff>
    </xdr:from>
    <xdr:to>
      <xdr:col>18</xdr:col>
      <xdr:colOff>1196976</xdr:colOff>
      <xdr:row>13</xdr:row>
      <xdr:rowOff>165100</xdr:rowOff>
    </xdr:to>
    <xdr:graphicFrame macro="">
      <xdr:nvGraphicFramePr>
        <xdr:cNvPr id="8" name="Gráfico 7">
          <a:extLst>
            <a:ext uri="{FF2B5EF4-FFF2-40B4-BE49-F238E27FC236}">
              <a16:creationId xmlns:a16="http://schemas.microsoft.com/office/drawing/2014/main" id="{9F8F92FE-A02D-425E-B967-4B6D7828028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14</xdr:col>
      <xdr:colOff>1003847</xdr:colOff>
      <xdr:row>9</xdr:row>
      <xdr:rowOff>917026</xdr:rowOff>
    </xdr:from>
    <xdr:to>
      <xdr:col>17</xdr:col>
      <xdr:colOff>1125096</xdr:colOff>
      <xdr:row>13</xdr:row>
      <xdr:rowOff>517097</xdr:rowOff>
    </xdr:to>
    <xdr:pic>
      <xdr:nvPicPr>
        <xdr:cNvPr id="7" name="Imagen 6">
          <a:extLst>
            <a:ext uri="{FF2B5EF4-FFF2-40B4-BE49-F238E27FC236}">
              <a16:creationId xmlns:a16="http://schemas.microsoft.com/office/drawing/2014/main" id="{BE4D1A6F-5C13-A1ED-047F-03894F9EE0A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t="5425" b="5425"/>
        <a:stretch/>
      </xdr:blipFill>
      <xdr:spPr>
        <a:xfrm>
          <a:off x="31587035" y="5600151"/>
          <a:ext cx="5114254" cy="1847912"/>
        </a:xfrm>
        <a:prstGeom prst="rect">
          <a:avLst/>
        </a:prstGeom>
      </xdr:spPr>
    </xdr:pic>
    <xdr:clientData/>
  </xdr:twoCellAnchor>
  <xdr:twoCellAnchor>
    <xdr:from>
      <xdr:col>12</xdr:col>
      <xdr:colOff>1194836</xdr:colOff>
      <xdr:row>14</xdr:row>
      <xdr:rowOff>110977</xdr:rowOff>
    </xdr:from>
    <xdr:to>
      <xdr:col>25</xdr:col>
      <xdr:colOff>139958</xdr:colOff>
      <xdr:row>16</xdr:row>
      <xdr:rowOff>490977</xdr:rowOff>
    </xdr:to>
    <xdr:grpSp>
      <xdr:nvGrpSpPr>
        <xdr:cNvPr id="13" name="Group 8">
          <a:extLst>
            <a:ext uri="{FF2B5EF4-FFF2-40B4-BE49-F238E27FC236}">
              <a16:creationId xmlns:a16="http://schemas.microsoft.com/office/drawing/2014/main" id="{A057CC52-0CAF-70D5-6CFA-BACBA65143D6}"/>
            </a:ext>
          </a:extLst>
        </xdr:cNvPr>
        <xdr:cNvGrpSpPr/>
      </xdr:nvGrpSpPr>
      <xdr:grpSpPr>
        <a:xfrm>
          <a:off x="28536122" y="7613048"/>
          <a:ext cx="17995122" cy="1450429"/>
          <a:chOff x="0" y="-57150"/>
          <a:chExt cx="6219994" cy="722052"/>
        </a:xfrm>
        <a:solidFill>
          <a:srgbClr val="E55A62"/>
        </a:solidFill>
      </xdr:grpSpPr>
      <xdr:sp macro="" textlink="">
        <xdr:nvSpPr>
          <xdr:cNvPr id="14" name="Freeform 9">
            <a:extLst>
              <a:ext uri="{FF2B5EF4-FFF2-40B4-BE49-F238E27FC236}">
                <a16:creationId xmlns:a16="http://schemas.microsoft.com/office/drawing/2014/main" id="{34AA3ECE-8629-7A4B-3725-AF10BD55068A}"/>
              </a:ext>
            </a:extLst>
          </xdr:cNvPr>
          <xdr:cNvSpPr/>
        </xdr:nvSpPr>
        <xdr:spPr>
          <a:xfrm>
            <a:off x="0" y="0"/>
            <a:ext cx="6219994" cy="664902"/>
          </a:xfrm>
          <a:custGeom>
            <a:avLst/>
            <a:gdLst/>
            <a:ahLst/>
            <a:cxnLst/>
            <a:rect l="l" t="t" r="r" b="b"/>
            <a:pathLst>
              <a:path w="6219994" h="664902">
                <a:moveTo>
                  <a:pt x="0" y="0"/>
                </a:moveTo>
                <a:lnTo>
                  <a:pt x="6219994" y="0"/>
                </a:lnTo>
                <a:lnTo>
                  <a:pt x="6219994" y="664902"/>
                </a:lnTo>
                <a:lnTo>
                  <a:pt x="0" y="664902"/>
                </a:lnTo>
                <a:close/>
              </a:path>
            </a:pathLst>
          </a:custGeom>
          <a:grpFill/>
        </xdr:spPr>
        <xdr:txBody>
          <a:bodyPr wrap="square"/>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s-ES" sz="1200"/>
          </a:p>
        </xdr:txBody>
      </xdr:sp>
      <xdr:sp macro="" textlink="">
        <xdr:nvSpPr>
          <xdr:cNvPr id="15" name="TextBox 10">
            <a:extLst>
              <a:ext uri="{FF2B5EF4-FFF2-40B4-BE49-F238E27FC236}">
                <a16:creationId xmlns:a16="http://schemas.microsoft.com/office/drawing/2014/main" id="{162D675A-11B7-886B-49B5-F8962AC0D3CA}"/>
              </a:ext>
            </a:extLst>
          </xdr:cNvPr>
          <xdr:cNvSpPr txBox="1"/>
        </xdr:nvSpPr>
        <xdr:spPr>
          <a:xfrm>
            <a:off x="0" y="-57150"/>
            <a:ext cx="6219994" cy="722052"/>
          </a:xfrm>
          <a:prstGeom prst="rect">
            <a:avLst/>
          </a:prstGeom>
          <a:grpFill/>
        </xdr:spPr>
        <xdr:txBody>
          <a:bodyPr wrap="square" lIns="33867" tIns="33867" rIns="33867" bIns="33867" rtlCol="0" anchor="ct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lnSpc>
                <a:spcPts val="1680"/>
              </a:lnSpc>
            </a:pPr>
            <a:endParaRPr sz="1200"/>
          </a:p>
        </xdr:txBody>
      </xdr:sp>
    </xdr:grpSp>
    <xdr:clientData/>
  </xdr:twoCellAnchor>
  <xdr:twoCellAnchor editAs="absolute">
    <xdr:from>
      <xdr:col>13</xdr:col>
      <xdr:colOff>1426447</xdr:colOff>
      <xdr:row>4</xdr:row>
      <xdr:rowOff>515222</xdr:rowOff>
    </xdr:from>
    <xdr:to>
      <xdr:col>18</xdr:col>
      <xdr:colOff>935413</xdr:colOff>
      <xdr:row>5</xdr:row>
      <xdr:rowOff>397990</xdr:rowOff>
    </xdr:to>
    <xdr:sp macro="" textlink="">
      <xdr:nvSpPr>
        <xdr:cNvPr id="16" name="TextBox 12">
          <a:extLst>
            <a:ext uri="{FF2B5EF4-FFF2-40B4-BE49-F238E27FC236}">
              <a16:creationId xmlns:a16="http://schemas.microsoft.com/office/drawing/2014/main" id="{AA997E50-28B4-49DB-801F-F9AF8FE7FD51}"/>
            </a:ext>
          </a:extLst>
        </xdr:cNvPr>
        <xdr:cNvSpPr txBox="1"/>
      </xdr:nvSpPr>
      <xdr:spPr>
        <a:xfrm>
          <a:off x="30346252" y="1790571"/>
          <a:ext cx="7794341" cy="7653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800" b="1">
              <a:solidFill>
                <a:srgbClr val="E55A62"/>
              </a:solidFill>
              <a:latin typeface="+mn-lt"/>
            </a:rPr>
            <a:t>Implementation maturity</a:t>
          </a:r>
        </a:p>
      </xdr:txBody>
    </xdr:sp>
    <xdr:clientData/>
  </xdr:twoCellAnchor>
</xdr:wsDr>
</file>

<file path=xl/drawings/drawing3.xml><?xml version="1.0" encoding="utf-8"?>
<c:userShapes xmlns:c="http://schemas.openxmlformats.org/drawingml/2006/chart">
  <cdr:relSizeAnchor xmlns:cdr="http://schemas.openxmlformats.org/drawingml/2006/chartDrawing">
    <cdr:from>
      <cdr:x>0.41147</cdr:x>
      <cdr:y>0.49696</cdr:y>
    </cdr:from>
    <cdr:to>
      <cdr:x>0.58965</cdr:x>
      <cdr:y>0.57922</cdr:y>
    </cdr:to>
    <cdr:sp macro="" textlink="calculos!$B$25">
      <cdr:nvSpPr>
        <cdr:cNvPr id="2" name="CuadroTexto 4">
          <a:extLst xmlns:a="http://schemas.openxmlformats.org/drawingml/2006/main">
            <a:ext uri="{FF2B5EF4-FFF2-40B4-BE49-F238E27FC236}">
              <a16:creationId xmlns:a16="http://schemas.microsoft.com/office/drawing/2014/main" id="{16FC2C00-7AAF-8A40-B066-AB8ABB9B8FCB}"/>
            </a:ext>
          </a:extLst>
        </cdr:cNvPr>
        <cdr:cNvSpPr txBox="1"/>
      </cdr:nvSpPr>
      <cdr:spPr>
        <a:xfrm xmlns:a="http://schemas.openxmlformats.org/drawingml/2006/main">
          <a:off x="3420842" y="2442533"/>
          <a:ext cx="1481359" cy="404251"/>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fld id="{68A102E8-3C3D-4C41-9A67-B162FE07BCB8}" type="TxLink">
            <a:rPr lang="en-US" sz="3200" b="1" i="0" u="none" strike="noStrike">
              <a:solidFill>
                <a:srgbClr val="000000"/>
              </a:solidFill>
              <a:latin typeface="Calibri"/>
              <a:cs typeface="Calibri"/>
            </a:rPr>
            <a:pPr algn="ctr"/>
            <a:t>19.79</a:t>
          </a:fld>
          <a:endParaRPr lang="es-AR" sz="3200" b="1"/>
        </a:p>
      </cdr:txBody>
    </cdr:sp>
  </cdr:relSizeAnchor>
</c:userShapes>
</file>

<file path=xl/drawings/drawing4.xml><?xml version="1.0" encoding="utf-8"?>
<xdr:wsDr xmlns:xdr="http://schemas.openxmlformats.org/drawingml/2006/spreadsheetDrawing" xmlns:a="http://schemas.openxmlformats.org/drawingml/2006/main">
  <xdr:twoCellAnchor editAs="absolute">
    <xdr:from>
      <xdr:col>1</xdr:col>
      <xdr:colOff>514350</xdr:colOff>
      <xdr:row>1</xdr:row>
      <xdr:rowOff>18415</xdr:rowOff>
    </xdr:from>
    <xdr:to>
      <xdr:col>2</xdr:col>
      <xdr:colOff>321945</xdr:colOff>
      <xdr:row>2</xdr:row>
      <xdr:rowOff>18415</xdr:rowOff>
    </xdr:to>
    <xdr:sp macro="" textlink="">
      <xdr:nvSpPr>
        <xdr:cNvPr id="2" name="TextBox 12">
          <a:extLst>
            <a:ext uri="{FF2B5EF4-FFF2-40B4-BE49-F238E27FC236}">
              <a16:creationId xmlns:a16="http://schemas.microsoft.com/office/drawing/2014/main" id="{F5833E16-2E9E-4797-A582-E452D4E20D08}"/>
            </a:ext>
          </a:extLst>
        </xdr:cNvPr>
        <xdr:cNvSpPr txBox="1"/>
      </xdr:nvSpPr>
      <xdr:spPr>
        <a:xfrm>
          <a:off x="1295400" y="199390"/>
          <a:ext cx="5153025" cy="742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l"/>
          <a:r>
            <a:rPr lang="en-US" sz="2800" b="1">
              <a:solidFill>
                <a:schemeClr val="bg1"/>
              </a:solidFill>
              <a:latin typeface="+mn-lt"/>
              <a:ea typeface="+mn-ea"/>
              <a:cs typeface="+mn-cs"/>
            </a:rPr>
            <a:t>HEARTS Performance Index</a:t>
          </a:r>
          <a:endParaRPr lang="en-US" sz="2800" b="1">
            <a:solidFill>
              <a:schemeClr val="bg1"/>
            </a:solidFill>
            <a:latin typeface="+mn-lt"/>
          </a:endParaRPr>
        </a:p>
      </xdr:txBody>
    </xdr:sp>
    <xdr:clientData/>
  </xdr:twoCellAnchor>
  <xdr:twoCellAnchor>
    <xdr:from>
      <xdr:col>14</xdr:col>
      <xdr:colOff>552450</xdr:colOff>
      <xdr:row>5</xdr:row>
      <xdr:rowOff>304800</xdr:rowOff>
    </xdr:from>
    <xdr:to>
      <xdr:col>20</xdr:col>
      <xdr:colOff>1327150</xdr:colOff>
      <xdr:row>13</xdr:row>
      <xdr:rowOff>171450</xdr:rowOff>
    </xdr:to>
    <xdr:sp macro="" textlink="">
      <xdr:nvSpPr>
        <xdr:cNvPr id="4" name="CuadroTexto 3">
          <a:extLst>
            <a:ext uri="{FF2B5EF4-FFF2-40B4-BE49-F238E27FC236}">
              <a16:creationId xmlns:a16="http://schemas.microsoft.com/office/drawing/2014/main" id="{51061CDA-4581-4E2E-BFF0-2CBFE0E0D593}"/>
            </a:ext>
          </a:extLst>
        </xdr:cNvPr>
        <xdr:cNvSpPr txBox="1"/>
      </xdr:nvSpPr>
      <xdr:spPr>
        <a:xfrm>
          <a:off x="12312650" y="2279650"/>
          <a:ext cx="10737850" cy="5048250"/>
        </a:xfrm>
        <a:prstGeom prst="roundRect">
          <a:avLst/>
        </a:prstGeom>
        <a:solidFill>
          <a:schemeClr val="lt1"/>
        </a:solidFill>
        <a:ln w="9525" cmpd="sng">
          <a:no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endParaRPr lang="es-AR" sz="2400">
            <a:solidFill>
              <a:schemeClr val="bg1">
                <a:lumMod val="65000"/>
              </a:schemeClr>
            </a:solidFill>
          </a:endParaRPr>
        </a:p>
      </xdr:txBody>
    </xdr:sp>
    <xdr:clientData/>
  </xdr:twoCellAnchor>
  <xdr:twoCellAnchor>
    <xdr:from>
      <xdr:col>15</xdr:col>
      <xdr:colOff>400050</xdr:colOff>
      <xdr:row>5</xdr:row>
      <xdr:rowOff>285750</xdr:rowOff>
    </xdr:from>
    <xdr:to>
      <xdr:col>20</xdr:col>
      <xdr:colOff>377826</xdr:colOff>
      <xdr:row>12</xdr:row>
      <xdr:rowOff>425450</xdr:rowOff>
    </xdr:to>
    <xdr:graphicFrame macro="">
      <xdr:nvGraphicFramePr>
        <xdr:cNvPr id="6" name="Gráfico 5">
          <a:extLst>
            <a:ext uri="{FF2B5EF4-FFF2-40B4-BE49-F238E27FC236}">
              <a16:creationId xmlns:a16="http://schemas.microsoft.com/office/drawing/2014/main" id="{817E1CD9-5B14-4A77-B118-7C257DDA31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c:userShapes xmlns:c="http://schemas.openxmlformats.org/drawingml/2006/chart">
  <cdr:relSizeAnchor xmlns:cdr="http://schemas.openxmlformats.org/drawingml/2006/chartDrawing">
    <cdr:from>
      <cdr:x>0.45139</cdr:x>
      <cdr:y>0.51175</cdr:y>
    </cdr:from>
    <cdr:to>
      <cdr:x>0.57643</cdr:x>
      <cdr:y>0.594</cdr:y>
    </cdr:to>
    <cdr:sp macro="" textlink="calculos!$G$53">
      <cdr:nvSpPr>
        <cdr:cNvPr id="2" name="CuadroTexto 4">
          <a:extLst xmlns:a="http://schemas.openxmlformats.org/drawingml/2006/main">
            <a:ext uri="{FF2B5EF4-FFF2-40B4-BE49-F238E27FC236}">
              <a16:creationId xmlns:a16="http://schemas.microsoft.com/office/drawing/2014/main" id="{16FC2C00-7AAF-8A40-B066-AB8ABB9B8FCB}"/>
            </a:ext>
          </a:extLst>
        </cdr:cNvPr>
        <cdr:cNvSpPr txBox="1"/>
      </cdr:nvSpPr>
      <cdr:spPr>
        <a:xfrm xmlns:a="http://schemas.openxmlformats.org/drawingml/2006/main">
          <a:off x="3759229" y="2489212"/>
          <a:ext cx="1041336" cy="400072"/>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square" rtlCol="0" anchor="t"/>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ctr"/>
          <a:fld id="{259FEC57-90B5-48FC-B564-D80E4CA528BB}" type="TxLink">
            <a:rPr lang="en-US" sz="3200" b="1" i="0" u="none" strike="noStrike">
              <a:solidFill>
                <a:srgbClr val="000000"/>
              </a:solidFill>
              <a:latin typeface="Calibri"/>
              <a:ea typeface="+mn-ea"/>
              <a:cs typeface="Calibri"/>
            </a:rPr>
            <a:pPr algn="ctr"/>
            <a:t>0.00</a:t>
          </a:fld>
          <a:endParaRPr lang="es-AR" sz="3200" b="1" i="0" u="none" strike="noStrike">
            <a:solidFill>
              <a:srgbClr val="000000"/>
            </a:solidFill>
            <a:latin typeface="Calibri"/>
            <a:ea typeface="+mn-ea"/>
            <a:cs typeface="Calibri"/>
          </a:endParaRPr>
        </a:p>
      </cdr:txBody>
    </cdr:sp>
  </cdr:relSizeAnchor>
</c:userShap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a2" displayName="Tabla2" ref="J1:J3" totalsRowShown="0">
  <autoFilter ref="J1:J3" xr:uid="{00000000-0009-0000-0100-000002000000}"/>
  <tableColumns count="1">
    <tableColumn id="1" xr3:uid="{00000000-0010-0000-0000-000001000000}" name="Implementación "/>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1000000}" name="Tabla3" displayName="Tabla3" ref="L1:L4" totalsRowShown="0">
  <autoFilter ref="L1:L4" xr:uid="{00000000-0009-0000-0100-000003000000}"/>
  <tableColumns count="1">
    <tableColumn id="1" xr3:uid="{00000000-0010-0000-0100-000001000000}" name="Renovación de la prescripción"/>
  </tableColumns>
  <tableStyleInfo name="TableStyleMedium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Tabla4" displayName="Tabla4" ref="N1:N4" totalsRowShown="0">
  <autoFilter ref="N1:N4" xr:uid="{00000000-0009-0000-0100-000004000000}"/>
  <tableColumns count="1">
    <tableColumn id="1" xr3:uid="{00000000-0010-0000-0200-000001000000}" name="Retorno mensual de información sobre los resultados"/>
  </tableColumns>
  <tableStyleInfo name="TableStyleMedium2"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3000000}" name="Tabla1" displayName="Tabla1" ref="J10:J12" totalsRowShown="0" headerRowDxfId="124" headerRowBorderDxfId="123" tableBorderDxfId="122">
  <autoFilter ref="J10:J12" xr:uid="{00000000-0009-0000-0100-000001000000}"/>
  <tableColumns count="1">
    <tableColumn id="1" xr3:uid="{00000000-0010-0000-0300-000001000000}" name="Clasificación de riesgo "/>
  </tableColumns>
  <tableStyleInfo name="TableStyleMedium2"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a5" displayName="Tabla5" ref="L10:L12" totalsRowShown="0">
  <autoFilter ref="L10:L12" xr:uid="{00000000-0009-0000-0100-000005000000}"/>
  <tableColumns count="1">
    <tableColumn id="1" xr3:uid="{00000000-0010-0000-0400-000001000000}" name="Sexo"/>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table" Target="../tables/table1.xml"/><Relationship Id="rId5" Type="http://schemas.openxmlformats.org/officeDocument/2006/relationships/table" Target="../tables/table5.xml"/><Relationship Id="rId4" Type="http://schemas.openxmlformats.org/officeDocument/2006/relationships/table" Target="../tables/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0" tint="-0.249977111117893"/>
  </sheetPr>
  <dimension ref="C1:O24"/>
  <sheetViews>
    <sheetView showGridLines="0" showRowColHeaders="0" tabSelected="1" topLeftCell="A2" zoomScaleNormal="100" workbookViewId="0">
      <selection activeCell="I6" sqref="I6"/>
    </sheetView>
  </sheetViews>
  <sheetFormatPr baseColWidth="10" defaultColWidth="11.453125" defaultRowHeight="14.5" x14ac:dyDescent="0.35"/>
  <cols>
    <col min="3" max="3" width="23.08984375" customWidth="1"/>
    <col min="4" max="4" width="27.08984375" customWidth="1"/>
    <col min="5" max="6" width="23.08984375" customWidth="1"/>
    <col min="7" max="7" width="38.36328125" customWidth="1"/>
    <col min="8" max="8" width="43.08984375" customWidth="1"/>
    <col min="9" max="9" width="41" customWidth="1"/>
    <col min="10" max="10" width="23.08984375" customWidth="1"/>
    <col min="11" max="11" width="23.90625" customWidth="1"/>
    <col min="12" max="12" width="23.08984375" customWidth="1"/>
    <col min="13" max="13" width="11.36328125" customWidth="1"/>
    <col min="14" max="14" width="11.54296875" hidden="1" customWidth="1"/>
    <col min="15" max="15" width="2.6328125" customWidth="1"/>
    <col min="16" max="16" width="17.90625" customWidth="1"/>
    <col min="17" max="17" width="20.36328125" customWidth="1"/>
  </cols>
  <sheetData>
    <row r="1" spans="3:12" ht="15" thickBot="1" x14ac:dyDescent="0.4"/>
    <row r="2" spans="3:12" ht="58.25" customHeight="1" thickTop="1" x14ac:dyDescent="0.35">
      <c r="C2" s="99"/>
      <c r="D2" s="100"/>
      <c r="E2" s="100"/>
      <c r="F2" s="100"/>
      <c r="G2" s="100"/>
      <c r="H2" s="100"/>
      <c r="I2" s="100"/>
      <c r="J2" s="101"/>
    </row>
    <row r="3" spans="3:12" ht="15" thickBot="1" x14ac:dyDescent="0.4">
      <c r="C3" s="102"/>
      <c r="D3" s="103"/>
      <c r="E3" s="103"/>
      <c r="F3" s="103"/>
      <c r="G3" s="103"/>
      <c r="H3" s="103"/>
      <c r="I3" s="103"/>
      <c r="J3" s="104"/>
    </row>
    <row r="4" spans="3:12" ht="42" customHeight="1" thickTop="1" x14ac:dyDescent="0.35">
      <c r="C4" s="36" t="s">
        <v>29</v>
      </c>
    </row>
    <row r="5" spans="3:12" ht="15" thickBot="1" x14ac:dyDescent="0.4">
      <c r="L5" s="1"/>
    </row>
    <row r="6" spans="3:12" ht="38" customHeight="1" thickBot="1" x14ac:dyDescent="0.55000000000000004">
      <c r="H6" s="96" t="s">
        <v>30</v>
      </c>
      <c r="I6" s="97"/>
    </row>
    <row r="7" spans="3:12" ht="21.5" thickBot="1" x14ac:dyDescent="0.55000000000000004">
      <c r="H7" s="34"/>
      <c r="I7" s="35"/>
    </row>
    <row r="8" spans="3:12" ht="21.5" thickBot="1" x14ac:dyDescent="0.55000000000000004">
      <c r="H8" s="96" t="s">
        <v>31</v>
      </c>
      <c r="I8" s="98"/>
    </row>
    <row r="9" spans="3:12" ht="15" thickBot="1" x14ac:dyDescent="0.4"/>
    <row r="10" spans="3:12" x14ac:dyDescent="0.35">
      <c r="H10" s="105" t="s">
        <v>342</v>
      </c>
      <c r="I10" s="106"/>
      <c r="J10" s="107"/>
    </row>
    <row r="11" spans="3:12" ht="26" customHeight="1" x14ac:dyDescent="0.35">
      <c r="H11" s="108"/>
      <c r="I11" s="109"/>
      <c r="J11" s="110"/>
    </row>
    <row r="12" spans="3:12" ht="23.4" customHeight="1" thickBot="1" x14ac:dyDescent="0.4">
      <c r="H12" s="111"/>
      <c r="I12" s="112"/>
      <c r="J12" s="113"/>
    </row>
    <row r="21" spans="15:15" x14ac:dyDescent="0.35">
      <c r="O21" s="3"/>
    </row>
    <row r="22" spans="15:15" x14ac:dyDescent="0.35">
      <c r="O22" s="4"/>
    </row>
    <row r="24" spans="15:15" x14ac:dyDescent="0.35">
      <c r="O24" s="2"/>
    </row>
  </sheetData>
  <sheetProtection algorithmName="SHA-512" hashValue="fHJz5f0kGDag7N3zcttxNeykrI1G2wt9BO1aEVavNkCGdePiaEFPgXVtj/4fhWReifer7TaVnDU31QFnH3/hsQ==" saltValue="WWLHwF9VD8FYfM+BSizN5A==" spinCount="100000" sheet="1" objects="1" scenarios="1"/>
  <mergeCells count="2">
    <mergeCell ref="C2:J3"/>
    <mergeCell ref="H10:J12"/>
  </mergeCells>
  <dataValidations count="1">
    <dataValidation type="date" operator="greaterThan" allowBlank="1" showInputMessage="1" showErrorMessage="1" sqref="I8" xr:uid="{00000000-0002-0000-0000-000000000000}">
      <formula1>45292</formula1>
    </dataValidation>
  </dataValidation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4">
    <tabColor rgb="FFE55A62"/>
  </sheetPr>
  <dimension ref="B1:Y22"/>
  <sheetViews>
    <sheetView showGridLines="0" showRowColHeaders="0" topLeftCell="B2" zoomScale="70" zoomScaleNormal="70" workbookViewId="0">
      <selection activeCell="G22" sqref="G22:H22"/>
    </sheetView>
  </sheetViews>
  <sheetFormatPr baseColWidth="10" defaultColWidth="11.453125" defaultRowHeight="14.5" x14ac:dyDescent="0.35"/>
  <cols>
    <col min="2" max="2" width="22.54296875" customWidth="1"/>
    <col min="3" max="3" width="35.36328125" customWidth="1"/>
    <col min="4" max="4" width="80.6328125" customWidth="1"/>
    <col min="5" max="5" width="28.6328125" customWidth="1"/>
    <col min="6" max="6" width="24.6328125" customWidth="1"/>
    <col min="7" max="7" width="34" customWidth="1"/>
    <col min="8" max="8" width="34" style="20" customWidth="1"/>
    <col min="9" max="9" width="16.453125" style="20" hidden="1" customWidth="1"/>
    <col min="10" max="10" width="16.1796875" hidden="1" customWidth="1"/>
    <col min="11" max="11" width="49.90625" customWidth="1"/>
    <col min="12" max="12" width="70.08984375" customWidth="1"/>
    <col min="13" max="14" width="23.08984375" customWidth="1"/>
    <col min="15" max="23" width="23.90625" customWidth="1"/>
    <col min="24" max="24" width="11.36328125" customWidth="1"/>
    <col min="25" max="25" width="11.54296875" hidden="1" customWidth="1"/>
    <col min="26" max="26" width="2.6328125" customWidth="1"/>
  </cols>
  <sheetData>
    <row r="1" spans="2:23" x14ac:dyDescent="0.35">
      <c r="H1"/>
    </row>
    <row r="2" spans="2:23" ht="58.25" customHeight="1" x14ac:dyDescent="0.35">
      <c r="B2" s="122" t="s">
        <v>256</v>
      </c>
      <c r="C2" s="123"/>
      <c r="D2" s="123"/>
      <c r="E2" s="124" t="s">
        <v>255</v>
      </c>
      <c r="F2" s="123"/>
      <c r="G2" s="123"/>
      <c r="H2" s="123"/>
      <c r="I2" s="27"/>
      <c r="J2" s="22"/>
      <c r="K2" s="125" t="s">
        <v>254</v>
      </c>
      <c r="L2" s="123"/>
      <c r="M2" s="38"/>
      <c r="N2" s="37"/>
      <c r="O2" s="37"/>
      <c r="P2" s="37"/>
      <c r="Q2" s="37"/>
      <c r="R2" s="37"/>
      <c r="S2" s="37"/>
      <c r="T2" s="37"/>
      <c r="U2" s="37"/>
      <c r="V2" s="37"/>
      <c r="W2" s="37"/>
    </row>
    <row r="5" spans="2:23" ht="70.25" customHeight="1" x14ac:dyDescent="0.35">
      <c r="B5" s="115" t="s">
        <v>248</v>
      </c>
      <c r="C5" s="115"/>
      <c r="D5" s="84" t="s">
        <v>247</v>
      </c>
      <c r="E5" s="84" t="s">
        <v>326</v>
      </c>
      <c r="F5" s="84" t="s">
        <v>249</v>
      </c>
      <c r="G5" s="84" t="s">
        <v>250</v>
      </c>
      <c r="H5" s="84" t="s">
        <v>251</v>
      </c>
      <c r="I5" s="84"/>
      <c r="J5" s="84"/>
      <c r="K5" s="84" t="s">
        <v>252</v>
      </c>
      <c r="L5" s="84" t="s">
        <v>253</v>
      </c>
    </row>
    <row r="6" spans="2:23" ht="42" x14ac:dyDescent="0.35">
      <c r="B6" s="116" t="s">
        <v>246</v>
      </c>
      <c r="C6" s="118" t="s">
        <v>237</v>
      </c>
      <c r="D6" s="85" t="s">
        <v>264</v>
      </c>
      <c r="E6" s="86" t="s">
        <v>0</v>
      </c>
      <c r="F6" s="86">
        <v>1</v>
      </c>
      <c r="G6" s="94">
        <v>0.9</v>
      </c>
      <c r="H6" s="95">
        <f>IF(((G6*100)/90)&gt;1,1,(G6*100)/90)</f>
        <v>1</v>
      </c>
      <c r="I6" s="87">
        <f>H6</f>
        <v>1</v>
      </c>
      <c r="J6" s="88">
        <f>IF(G6&gt;=0.9,1,0)</f>
        <v>1</v>
      </c>
      <c r="K6" s="6"/>
      <c r="L6" s="89"/>
    </row>
    <row r="7" spans="2:23" ht="63" x14ac:dyDescent="0.35">
      <c r="B7" s="116"/>
      <c r="C7" s="119"/>
      <c r="D7" s="85" t="s">
        <v>265</v>
      </c>
      <c r="E7" s="86" t="s">
        <v>0</v>
      </c>
      <c r="F7" s="86">
        <v>1</v>
      </c>
      <c r="G7" s="94">
        <v>0.79</v>
      </c>
      <c r="H7" s="95">
        <f>IF(((G7*100)/90)&gt;1,1,(G7*100)/90)</f>
        <v>0.87777777777777777</v>
      </c>
      <c r="I7" s="87">
        <f>H7</f>
        <v>0.87777777777777777</v>
      </c>
      <c r="J7" s="88">
        <f t="shared" ref="J7:J8" si="0">IF(G7&gt;=0.9,1,0)</f>
        <v>0</v>
      </c>
      <c r="K7" s="89"/>
      <c r="L7" s="89"/>
    </row>
    <row r="8" spans="2:23" ht="42" x14ac:dyDescent="0.35">
      <c r="B8" s="116"/>
      <c r="C8" s="119"/>
      <c r="D8" s="85" t="s">
        <v>257</v>
      </c>
      <c r="E8" s="86" t="s">
        <v>0</v>
      </c>
      <c r="F8" s="86">
        <v>1</v>
      </c>
      <c r="G8" s="94">
        <v>1</v>
      </c>
      <c r="H8" s="95">
        <f>IF(((G8*100)/90)&gt;1,1,(G8*100)/90)</f>
        <v>1</v>
      </c>
      <c r="I8" s="87">
        <f>H8</f>
        <v>1</v>
      </c>
      <c r="J8" s="88">
        <f t="shared" si="0"/>
        <v>1</v>
      </c>
      <c r="K8" s="89"/>
      <c r="L8" s="89"/>
    </row>
    <row r="9" spans="2:23" ht="42" x14ac:dyDescent="0.35">
      <c r="B9" s="116"/>
      <c r="C9" s="120" t="s">
        <v>238</v>
      </c>
      <c r="D9" s="85" t="s">
        <v>266</v>
      </c>
      <c r="E9" s="86" t="s">
        <v>1</v>
      </c>
      <c r="F9" s="86">
        <v>1</v>
      </c>
      <c r="G9" s="94">
        <v>1</v>
      </c>
      <c r="H9" s="95">
        <f>IF(((G9*100)/80)&gt;1,1,(G9*100)/80)</f>
        <v>1</v>
      </c>
      <c r="I9" s="87">
        <f>H9</f>
        <v>1</v>
      </c>
      <c r="J9" s="88">
        <f>IF(G9&gt;=0.8,1,0)</f>
        <v>1</v>
      </c>
      <c r="K9" s="89"/>
      <c r="L9" s="89"/>
    </row>
    <row r="10" spans="2:23" ht="63" x14ac:dyDescent="0.35">
      <c r="B10" s="116"/>
      <c r="C10" s="120"/>
      <c r="D10" s="85" t="s">
        <v>267</v>
      </c>
      <c r="E10" s="86" t="s">
        <v>1</v>
      </c>
      <c r="F10" s="86">
        <v>1</v>
      </c>
      <c r="G10" s="94">
        <v>1</v>
      </c>
      <c r="H10" s="95">
        <f>IF(((G10*100)/80)&gt;1,1,(G10*100)/80)</f>
        <v>1</v>
      </c>
      <c r="I10" s="87">
        <f>H10</f>
        <v>1</v>
      </c>
      <c r="J10" s="88">
        <f>IF(G10&gt;=0.8,1,0)</f>
        <v>1</v>
      </c>
      <c r="K10" s="89"/>
      <c r="L10" s="89"/>
    </row>
    <row r="11" spans="2:23" ht="42" x14ac:dyDescent="0.35">
      <c r="B11" s="116" t="s">
        <v>2</v>
      </c>
      <c r="C11" s="120" t="s">
        <v>327</v>
      </c>
      <c r="D11" s="85" t="s">
        <v>258</v>
      </c>
      <c r="E11" s="86" t="s">
        <v>274</v>
      </c>
      <c r="F11" s="86">
        <v>1</v>
      </c>
      <c r="G11" s="114" t="s">
        <v>274</v>
      </c>
      <c r="H11" s="114"/>
      <c r="I11" s="90">
        <f>J11</f>
        <v>1</v>
      </c>
      <c r="J11" s="88">
        <f>IF(G11="Implemented",1,0)</f>
        <v>1</v>
      </c>
      <c r="K11" s="89"/>
      <c r="L11" s="89"/>
      <c r="M11" t="s">
        <v>3</v>
      </c>
    </row>
    <row r="12" spans="2:23" ht="21" x14ac:dyDescent="0.35">
      <c r="B12" s="116"/>
      <c r="C12" s="120"/>
      <c r="D12" s="85" t="s">
        <v>259</v>
      </c>
      <c r="E12" s="86" t="s">
        <v>274</v>
      </c>
      <c r="F12" s="86">
        <v>1</v>
      </c>
      <c r="G12" s="114" t="s">
        <v>274</v>
      </c>
      <c r="H12" s="114"/>
      <c r="I12" s="90">
        <f>J12</f>
        <v>1</v>
      </c>
      <c r="J12" s="88">
        <f>IF(G12="Implemented",1,0)</f>
        <v>1</v>
      </c>
      <c r="K12" s="89"/>
      <c r="L12" s="89"/>
    </row>
    <row r="13" spans="2:23" ht="42" x14ac:dyDescent="0.35">
      <c r="B13" s="116"/>
      <c r="C13" s="120" t="s">
        <v>239</v>
      </c>
      <c r="D13" s="85" t="s">
        <v>268</v>
      </c>
      <c r="E13" s="86" t="s">
        <v>4</v>
      </c>
      <c r="F13" s="86">
        <v>1</v>
      </c>
      <c r="G13" s="94">
        <v>0.7</v>
      </c>
      <c r="H13" s="95">
        <f>IF(((G13*100)/70)&gt;1,1,(G13*100)/70)</f>
        <v>1</v>
      </c>
      <c r="I13" s="87">
        <f>H13</f>
        <v>1</v>
      </c>
      <c r="J13" s="88">
        <f>IF(G13&gt;=0.7,1,0)</f>
        <v>1</v>
      </c>
      <c r="K13" s="89"/>
      <c r="L13" s="89"/>
    </row>
    <row r="14" spans="2:23" ht="63" x14ac:dyDescent="0.35">
      <c r="B14" s="116"/>
      <c r="C14" s="121"/>
      <c r="D14" s="85" t="s">
        <v>269</v>
      </c>
      <c r="E14" s="86" t="s">
        <v>1</v>
      </c>
      <c r="F14" s="86">
        <v>1</v>
      </c>
      <c r="G14" s="94">
        <v>0.79</v>
      </c>
      <c r="H14" s="95">
        <f>IF(((G14*100)/80)&gt;1,1,(G14*100)/80)</f>
        <v>0.98750000000000004</v>
      </c>
      <c r="I14" s="87">
        <f t="shared" ref="I14:I20" si="1">H14</f>
        <v>0.98750000000000004</v>
      </c>
      <c r="J14" s="88">
        <f>IF(G14&gt;=0.8,1,0)</f>
        <v>0</v>
      </c>
      <c r="K14" s="89"/>
      <c r="L14" s="89"/>
    </row>
    <row r="15" spans="2:23" ht="42" x14ac:dyDescent="0.35">
      <c r="B15" s="117" t="s">
        <v>245</v>
      </c>
      <c r="C15" s="118" t="s">
        <v>240</v>
      </c>
      <c r="D15" s="85" t="s">
        <v>260</v>
      </c>
      <c r="E15" s="86" t="s">
        <v>1</v>
      </c>
      <c r="F15" s="86">
        <v>1</v>
      </c>
      <c r="G15" s="94">
        <v>0.79</v>
      </c>
      <c r="H15" s="95">
        <f>IF(((G15*100)/80)&gt;1,1,(G15*100)/80)</f>
        <v>0.98750000000000004</v>
      </c>
      <c r="I15" s="87">
        <f t="shared" si="1"/>
        <v>0.98750000000000004</v>
      </c>
      <c r="J15" s="88">
        <f>IF(G15&gt;=0.8,1,0)</f>
        <v>0</v>
      </c>
      <c r="K15" s="89"/>
      <c r="L15" s="89"/>
    </row>
    <row r="16" spans="2:23" ht="42" x14ac:dyDescent="0.35">
      <c r="B16" s="117"/>
      <c r="C16" s="119"/>
      <c r="D16" s="85" t="s">
        <v>271</v>
      </c>
      <c r="E16" s="86" t="s">
        <v>1</v>
      </c>
      <c r="F16" s="86">
        <v>1</v>
      </c>
      <c r="G16" s="94">
        <v>0.79</v>
      </c>
      <c r="H16" s="95">
        <f>IF(((G16*100)/80)&gt;1,1,(G16*100)/80)</f>
        <v>0.98750000000000004</v>
      </c>
      <c r="I16" s="87">
        <f t="shared" si="1"/>
        <v>0.98750000000000004</v>
      </c>
      <c r="J16" s="88">
        <f>IF(G16&gt;=0.8,1,0)</f>
        <v>0</v>
      </c>
      <c r="K16" s="89"/>
      <c r="L16" s="89"/>
    </row>
    <row r="17" spans="2:12" ht="42" x14ac:dyDescent="0.35">
      <c r="B17" s="117"/>
      <c r="C17" s="119"/>
      <c r="D17" s="85" t="s">
        <v>270</v>
      </c>
      <c r="E17" s="86" t="s">
        <v>1</v>
      </c>
      <c r="F17" s="86">
        <v>1</v>
      </c>
      <c r="G17" s="94">
        <v>0.79</v>
      </c>
      <c r="H17" s="95">
        <f>IF(((G17*100)/80)&gt;1,1,(G17*100)/80)</f>
        <v>0.98750000000000004</v>
      </c>
      <c r="I17" s="87">
        <f t="shared" si="1"/>
        <v>0.98750000000000004</v>
      </c>
      <c r="J17" s="88">
        <f>IF(G17&gt;=0.8,1,0)</f>
        <v>0</v>
      </c>
      <c r="K17" s="89"/>
      <c r="L17" s="89"/>
    </row>
    <row r="18" spans="2:12" ht="42" x14ac:dyDescent="0.35">
      <c r="B18" s="117" t="s">
        <v>244</v>
      </c>
      <c r="C18" s="120" t="s">
        <v>241</v>
      </c>
      <c r="D18" s="85" t="s">
        <v>261</v>
      </c>
      <c r="E18" s="86" t="s">
        <v>0</v>
      </c>
      <c r="F18" s="86">
        <v>1</v>
      </c>
      <c r="G18" s="94">
        <v>0.89</v>
      </c>
      <c r="H18" s="95">
        <f>IF(((G18*100)/90)&gt;1,1,(G18*100)/90)</f>
        <v>0.98888888888888893</v>
      </c>
      <c r="I18" s="87">
        <f t="shared" si="1"/>
        <v>0.98888888888888893</v>
      </c>
      <c r="J18" s="91">
        <f>IF(G18&gt;=0.9,1,0)</f>
        <v>0</v>
      </c>
      <c r="K18" s="89"/>
      <c r="L18" s="89"/>
    </row>
    <row r="19" spans="2:12" ht="42" x14ac:dyDescent="0.35">
      <c r="B19" s="117"/>
      <c r="C19" s="120"/>
      <c r="D19" s="85" t="s">
        <v>262</v>
      </c>
      <c r="E19" s="86" t="s">
        <v>4</v>
      </c>
      <c r="F19" s="86">
        <v>1</v>
      </c>
      <c r="G19" s="94">
        <v>0.69</v>
      </c>
      <c r="H19" s="95">
        <f>IF(((G19*100)/70)&gt;1,1,(G19*100)/70)</f>
        <v>0.98571428571428577</v>
      </c>
      <c r="I19" s="87">
        <f t="shared" si="1"/>
        <v>0.98571428571428577</v>
      </c>
      <c r="J19" s="88">
        <f>IF(G19&gt;=0.7,1,0)</f>
        <v>0</v>
      </c>
      <c r="K19" s="89"/>
      <c r="L19" s="89"/>
    </row>
    <row r="20" spans="2:12" ht="42" x14ac:dyDescent="0.35">
      <c r="B20" s="117"/>
      <c r="C20" s="120"/>
      <c r="D20" s="85" t="s">
        <v>263</v>
      </c>
      <c r="E20" s="86" t="s">
        <v>4</v>
      </c>
      <c r="F20" s="86">
        <v>1</v>
      </c>
      <c r="G20" s="94">
        <v>0.69</v>
      </c>
      <c r="H20" s="95">
        <f>IF(((G20*100)/70)&gt;1,1,(G20*100)/70)</f>
        <v>0.98571428571428577</v>
      </c>
      <c r="I20" s="87">
        <f t="shared" si="1"/>
        <v>0.98571428571428577</v>
      </c>
      <c r="J20" s="88">
        <f>IF(G20&gt;=0.7,1,0)</f>
        <v>0</v>
      </c>
      <c r="K20" s="89"/>
      <c r="L20" s="89"/>
    </row>
    <row r="21" spans="2:12" ht="63" x14ac:dyDescent="0.35">
      <c r="B21" s="117"/>
      <c r="C21" s="92" t="s">
        <v>242</v>
      </c>
      <c r="D21" s="85" t="s">
        <v>272</v>
      </c>
      <c r="E21" s="86" t="s">
        <v>275</v>
      </c>
      <c r="F21" s="86" t="s">
        <v>278</v>
      </c>
      <c r="G21" s="114" t="s">
        <v>344</v>
      </c>
      <c r="H21" s="114"/>
      <c r="I21" s="90">
        <f>J21</f>
        <v>2</v>
      </c>
      <c r="J21" s="88">
        <f>IF(G21="Renewal of the prescription for 3 months",3,IF(G21="Renewal of the prescription for 2 months",2,1))</f>
        <v>2</v>
      </c>
      <c r="K21" s="89"/>
      <c r="L21" s="89"/>
    </row>
    <row r="22" spans="2:12" ht="98" customHeight="1" x14ac:dyDescent="0.35">
      <c r="B22" s="71" t="s">
        <v>328</v>
      </c>
      <c r="C22" s="92" t="s">
        <v>243</v>
      </c>
      <c r="D22" s="85" t="s">
        <v>273</v>
      </c>
      <c r="E22" s="86" t="s">
        <v>276</v>
      </c>
      <c r="F22" s="86" t="s">
        <v>277</v>
      </c>
      <c r="G22" s="114" t="s">
        <v>346</v>
      </c>
      <c r="H22" s="114"/>
      <c r="I22" s="90">
        <f>J22</f>
        <v>3</v>
      </c>
      <c r="J22" s="88">
        <f>IF(G22="Information feedback every month",3,IF(G22="Information feedback every two months",2,1))</f>
        <v>3</v>
      </c>
      <c r="K22" s="89"/>
      <c r="L22" s="89"/>
    </row>
  </sheetData>
  <sheetProtection algorithmName="SHA-512" hashValue="8V4Zw1/Zttja7luEuEYXuvX0NUqaA4qshtirCzeKPsFBwlagdOeLygH6458+91MB3ub0r9jygA4WR/mt9fKrOA==" saltValue="2hTyF5JS6C8HNQaXb7j41w==" spinCount="100000" sheet="1" objects="1" scenarios="1"/>
  <mergeCells count="18">
    <mergeCell ref="B2:D2"/>
    <mergeCell ref="E2:H2"/>
    <mergeCell ref="K2:L2"/>
    <mergeCell ref="G11:H11"/>
    <mergeCell ref="G12:H12"/>
    <mergeCell ref="G21:H21"/>
    <mergeCell ref="G22:H22"/>
    <mergeCell ref="B5:C5"/>
    <mergeCell ref="B6:B10"/>
    <mergeCell ref="B11:B14"/>
    <mergeCell ref="B15:B17"/>
    <mergeCell ref="B18:B21"/>
    <mergeCell ref="C6:C8"/>
    <mergeCell ref="C9:C10"/>
    <mergeCell ref="C11:C12"/>
    <mergeCell ref="C13:C14"/>
    <mergeCell ref="C15:C17"/>
    <mergeCell ref="C18:C20"/>
  </mergeCells>
  <phoneticPr fontId="9" type="noConversion"/>
  <conditionalFormatting sqref="C6:C8">
    <cfRule type="expression" dxfId="121" priority="123">
      <formula>$J$6+$J$7+$J$8=2</formula>
    </cfRule>
    <cfRule type="expression" dxfId="120" priority="122">
      <formula>$J$6+$J$7+$J$8&lt;=1</formula>
    </cfRule>
    <cfRule type="expression" dxfId="119" priority="124">
      <formula>$J$6+$J$7+$J$8=3</formula>
    </cfRule>
  </conditionalFormatting>
  <conditionalFormatting sqref="C9:C10">
    <cfRule type="expression" dxfId="118" priority="115">
      <formula>$J$9+$J$10=2</formula>
    </cfRule>
    <cfRule type="expression" dxfId="117" priority="114">
      <formula>$J$9+$J$10=1</formula>
    </cfRule>
    <cfRule type="expression" dxfId="116" priority="113">
      <formula>$J$9+$J$10=0</formula>
    </cfRule>
  </conditionalFormatting>
  <conditionalFormatting sqref="C11:C12">
    <cfRule type="expression" dxfId="115" priority="110">
      <formula>$J$11+$J$12=0</formula>
    </cfRule>
    <cfRule type="expression" dxfId="114" priority="111">
      <formula>$J$11+$J$12=1</formula>
    </cfRule>
    <cfRule type="expression" dxfId="113" priority="112">
      <formula>$J$11+$J$12=2</formula>
    </cfRule>
  </conditionalFormatting>
  <conditionalFormatting sqref="C13:C14">
    <cfRule type="expression" dxfId="112" priority="107">
      <formula>$J$13+$J$14=2</formula>
    </cfRule>
    <cfRule type="expression" dxfId="111" priority="108">
      <formula>$J$13+$J$14=1</formula>
    </cfRule>
    <cfRule type="expression" dxfId="110" priority="109">
      <formula>$J$13+$J$14=0</formula>
    </cfRule>
  </conditionalFormatting>
  <conditionalFormatting sqref="C15:C17">
    <cfRule type="expression" dxfId="109" priority="121">
      <formula>$J$15+$J$16+$J$17=3</formula>
    </cfRule>
    <cfRule type="expression" dxfId="108" priority="120">
      <formula>$J$15+$J$16+$J$17=2</formula>
    </cfRule>
    <cfRule type="expression" dxfId="107" priority="119">
      <formula>$J$15+$J$16+$J$17&lt;=1</formula>
    </cfRule>
  </conditionalFormatting>
  <conditionalFormatting sqref="C18:C20">
    <cfRule type="expression" dxfId="106" priority="117">
      <formula>$J$18+$J$19+$J$20=2</formula>
    </cfRule>
    <cfRule type="expression" dxfId="105" priority="118">
      <formula>$J$18+$J$19+$J$20&lt;=1</formula>
    </cfRule>
    <cfRule type="expression" dxfId="104" priority="116">
      <formula>$J$18+$J$19+$J$20=3</formula>
    </cfRule>
  </conditionalFormatting>
  <conditionalFormatting sqref="C21">
    <cfRule type="expression" dxfId="103" priority="104">
      <formula>$J$21=3</formula>
    </cfRule>
    <cfRule type="expression" dxfId="102" priority="105">
      <formula>$J$21=2</formula>
    </cfRule>
    <cfRule type="expression" dxfId="101" priority="106">
      <formula>$J$21&lt;=1</formula>
    </cfRule>
  </conditionalFormatting>
  <conditionalFormatting sqref="C22">
    <cfRule type="expression" dxfId="100" priority="102">
      <formula>$J$22=2</formula>
    </cfRule>
    <cfRule type="expression" dxfId="99" priority="103">
      <formula>$J$22&lt;=1</formula>
    </cfRule>
    <cfRule type="expression" dxfId="98" priority="101">
      <formula>$J$22=3</formula>
    </cfRule>
  </conditionalFormatting>
  <conditionalFormatting sqref="G6:G8">
    <cfRule type="expression" dxfId="97" priority="81">
      <formula>H6&lt;=20%</formula>
    </cfRule>
    <cfRule type="expression" dxfId="96" priority="85">
      <formula>H6&gt;=90%</formula>
    </cfRule>
    <cfRule type="expression" dxfId="95" priority="82">
      <formula>H6&lt;=40%</formula>
    </cfRule>
    <cfRule type="expression" dxfId="94" priority="84">
      <formula>H6&lt;90%</formula>
    </cfRule>
    <cfRule type="expression" dxfId="93" priority="83">
      <formula>H6&lt;=60%</formula>
    </cfRule>
  </conditionalFormatting>
  <conditionalFormatting sqref="G9:G10">
    <cfRule type="expression" dxfId="92" priority="63">
      <formula>H9&lt;=0.75</formula>
    </cfRule>
    <cfRule type="expression" dxfId="91" priority="64">
      <formula>H9&lt;0.8</formula>
    </cfRule>
    <cfRule type="expression" dxfId="90" priority="65">
      <formula>H9&gt;=0.8</formula>
    </cfRule>
    <cfRule type="expression" dxfId="89" priority="61">
      <formula>H9&lt;=0.25</formula>
    </cfRule>
    <cfRule type="expression" dxfId="88" priority="62">
      <formula>H9&lt;=0.5</formula>
    </cfRule>
  </conditionalFormatting>
  <conditionalFormatting sqref="G13">
    <cfRule type="expression" dxfId="87" priority="41">
      <formula>H13&lt;=0.2</formula>
    </cfRule>
    <cfRule type="expression" dxfId="86" priority="42">
      <formula>H13&lt;=0.4</formula>
    </cfRule>
    <cfRule type="expression" dxfId="85" priority="43">
      <formula>H13&lt;=0.6</formula>
    </cfRule>
    <cfRule type="expression" dxfId="84" priority="45">
      <formula>H13&gt;=0.7</formula>
    </cfRule>
    <cfRule type="expression" dxfId="83" priority="44">
      <formula>H13&lt;0.7</formula>
    </cfRule>
  </conditionalFormatting>
  <conditionalFormatting sqref="G14:G17">
    <cfRule type="expression" dxfId="82" priority="59">
      <formula>H14&lt;0.8</formula>
    </cfRule>
    <cfRule type="expression" dxfId="81" priority="58">
      <formula>H14&lt;=0.75</formula>
    </cfRule>
    <cfRule type="expression" dxfId="80" priority="57">
      <formula>H14&lt;=0.5</formula>
    </cfRule>
    <cfRule type="expression" dxfId="79" priority="56">
      <formula>H14&lt;=0.25</formula>
    </cfRule>
    <cfRule type="expression" dxfId="78" priority="60">
      <formula>H14&gt;=0.8</formula>
    </cfRule>
  </conditionalFormatting>
  <conditionalFormatting sqref="G18">
    <cfRule type="expression" dxfId="77" priority="76">
      <formula>H18&lt;=50%</formula>
    </cfRule>
    <cfRule type="expression" dxfId="76" priority="75">
      <formula>H18&lt;=25%</formula>
    </cfRule>
    <cfRule type="expression" dxfId="75" priority="77">
      <formula>H18&lt;=75%</formula>
    </cfRule>
    <cfRule type="expression" dxfId="74" priority="78">
      <formula>H18&lt;90%</formula>
    </cfRule>
    <cfRule type="expression" dxfId="73" priority="79">
      <formula>H18&gt;=90%</formula>
    </cfRule>
  </conditionalFormatting>
  <conditionalFormatting sqref="G19:G20">
    <cfRule type="expression" dxfId="72" priority="32">
      <formula>H19&lt;=0.4</formula>
    </cfRule>
    <cfRule type="expression" dxfId="71" priority="33">
      <formula>H19&lt;=0.6</formula>
    </cfRule>
    <cfRule type="expression" dxfId="70" priority="34">
      <formula>H19&lt;0.7</formula>
    </cfRule>
    <cfRule type="expression" dxfId="69" priority="35">
      <formula>H19&gt;=0.7</formula>
    </cfRule>
    <cfRule type="expression" dxfId="68" priority="31">
      <formula>H19&lt;=0.2</formula>
    </cfRule>
  </conditionalFormatting>
  <conditionalFormatting sqref="G12:H12">
    <cfRule type="expression" dxfId="67" priority="22">
      <formula>$G$12="Non Implemented"</formula>
    </cfRule>
    <cfRule type="expression" dxfId="66" priority="23">
      <formula>$G$12="Implemented"</formula>
    </cfRule>
  </conditionalFormatting>
  <conditionalFormatting sqref="G22:H22">
    <cfRule type="expression" dxfId="65" priority="16">
      <formula>$G$22="Information feedback every month"</formula>
    </cfRule>
    <cfRule type="expression" dxfId="64" priority="17">
      <formula>$G$22="Information feedback every two months"</formula>
    </cfRule>
    <cfRule type="expression" dxfId="63" priority="18">
      <formula>$G$22="Information feedback every three month"</formula>
    </cfRule>
  </conditionalFormatting>
  <conditionalFormatting sqref="G11:I11">
    <cfRule type="expression" dxfId="62" priority="24">
      <formula>$G$11="Non Implemented"</formula>
    </cfRule>
    <cfRule type="expression" dxfId="61" priority="25">
      <formula>$G$11="Implemented"</formula>
    </cfRule>
  </conditionalFormatting>
  <conditionalFormatting sqref="G21:I21">
    <cfRule type="expression" dxfId="60" priority="20">
      <formula>$G$21="Renewal of the prescription for 2 months"</formula>
    </cfRule>
    <cfRule type="expression" dxfId="59" priority="21">
      <formula>$G$21="Renewal of the prescription for 1 month"</formula>
    </cfRule>
    <cfRule type="expression" dxfId="58" priority="19">
      <formula>$G$21="Renewal of the prescription for 3 months"</formula>
    </cfRule>
  </conditionalFormatting>
  <conditionalFormatting sqref="H9:H10">
    <cfRule type="expression" dxfId="57" priority="51">
      <formula>H9&lt;=0.25</formula>
    </cfRule>
    <cfRule type="expression" dxfId="56" priority="55">
      <formula>H9&gt;=0.8</formula>
    </cfRule>
    <cfRule type="expression" dxfId="55" priority="54">
      <formula>H9&lt;0.8</formula>
    </cfRule>
    <cfRule type="expression" dxfId="54" priority="53">
      <formula>H9&lt;=0.75</formula>
    </cfRule>
    <cfRule type="expression" dxfId="53" priority="52">
      <formula>H9&lt;=0.5</formula>
    </cfRule>
  </conditionalFormatting>
  <conditionalFormatting sqref="H6:I8">
    <cfRule type="expression" dxfId="52" priority="72">
      <formula>H6&lt;=0.4</formula>
    </cfRule>
    <cfRule type="expression" dxfId="51" priority="71">
      <formula>H6&lt;=0.2</formula>
    </cfRule>
    <cfRule type="expression" dxfId="50" priority="73">
      <formula>H6&lt;=0.6</formula>
    </cfRule>
    <cfRule type="expression" dxfId="49" priority="74">
      <formula>H6&lt;0.9</formula>
    </cfRule>
    <cfRule type="expression" dxfId="48" priority="80">
      <formula>H6&gt;=0.9</formula>
    </cfRule>
  </conditionalFormatting>
  <conditionalFormatting sqref="H13:I13 I13:I20">
    <cfRule type="expression" dxfId="47" priority="37">
      <formula>H13&lt;=0.4</formula>
    </cfRule>
    <cfRule type="expression" dxfId="46" priority="39">
      <formula>H13&lt;0.7</formula>
    </cfRule>
    <cfRule type="expression" dxfId="45" priority="38">
      <formula>H13&lt;=0.6</formula>
    </cfRule>
    <cfRule type="expression" dxfId="44" priority="40">
      <formula>H13&gt;=0.7</formula>
    </cfRule>
  </conditionalFormatting>
  <conditionalFormatting sqref="H14:I17">
    <cfRule type="expression" dxfId="43" priority="49">
      <formula>H14&lt;0.8</formula>
    </cfRule>
    <cfRule type="expression" dxfId="42" priority="50">
      <formula>H14&gt;=0.8</formula>
    </cfRule>
  </conditionalFormatting>
  <conditionalFormatting sqref="H14:I18">
    <cfRule type="expression" dxfId="41" priority="46">
      <formula>H14&lt;=0.25</formula>
    </cfRule>
    <cfRule type="expression" dxfId="40" priority="48">
      <formula>H14&lt;=0.75</formula>
    </cfRule>
    <cfRule type="expression" dxfId="39" priority="47">
      <formula>H14&lt;=0.5</formula>
    </cfRule>
  </conditionalFormatting>
  <conditionalFormatting sqref="H18:I18">
    <cfRule type="expression" dxfId="38" priority="70">
      <formula>H18&gt;=0.9</formula>
    </cfRule>
    <cfRule type="expression" dxfId="37" priority="69">
      <formula>H18&lt;0.9</formula>
    </cfRule>
  </conditionalFormatting>
  <conditionalFormatting sqref="H19:I20">
    <cfRule type="expression" dxfId="36" priority="30">
      <formula>H19&gt;=0.7</formula>
    </cfRule>
    <cfRule type="expression" dxfId="35" priority="28">
      <formula>H19&lt;=0.6</formula>
    </cfRule>
    <cfRule type="expression" dxfId="34" priority="27">
      <formula>H19&lt;=0.4</formula>
    </cfRule>
    <cfRule type="expression" dxfId="33" priority="26">
      <formula>H19&lt;=0.2</formula>
    </cfRule>
    <cfRule type="expression" dxfId="32" priority="29">
      <formula>H19&lt;0.7</formula>
    </cfRule>
  </conditionalFormatting>
  <conditionalFormatting sqref="I9:I10">
    <cfRule type="expression" dxfId="31" priority="8">
      <formula>I9&lt;=0.6</formula>
    </cfRule>
    <cfRule type="expression" dxfId="30" priority="10">
      <formula>I9&gt;=0.9</formula>
    </cfRule>
    <cfRule type="expression" dxfId="29" priority="9">
      <formula>I9&lt;0.9</formula>
    </cfRule>
    <cfRule type="expression" dxfId="28" priority="7">
      <formula>I9&lt;=0.4</formula>
    </cfRule>
    <cfRule type="expression" dxfId="27" priority="6">
      <formula>I9&lt;=0.2</formula>
    </cfRule>
  </conditionalFormatting>
  <conditionalFormatting sqref="I12">
    <cfRule type="expression" dxfId="26" priority="4">
      <formula>$G$11="No Implementado"</formula>
    </cfRule>
    <cfRule type="expression" dxfId="25" priority="5">
      <formula>$G$11="Implementado"</formula>
    </cfRule>
  </conditionalFormatting>
  <conditionalFormatting sqref="I13:I20 H13:I13">
    <cfRule type="expression" dxfId="24" priority="36">
      <formula>H13&lt;=0.2</formula>
    </cfRule>
  </conditionalFormatting>
  <conditionalFormatting sqref="I22">
    <cfRule type="expression" dxfId="23" priority="2">
      <formula>$G$21="Renovación de la prescripción para 2 meses"</formula>
    </cfRule>
    <cfRule type="expression" dxfId="22" priority="3">
      <formula>$G$21="Renovación de la prescripción para 1 mes"</formula>
    </cfRule>
    <cfRule type="expression" dxfId="21" priority="1">
      <formula>$G$21="Renovación de la prescripción para 3 meses"</formula>
    </cfRule>
  </conditionalFormatting>
  <conditionalFormatting sqref="J17:J20 K17:L22 J6 L6 J7:L16">
    <cfRule type="colorScale" priority="100">
      <colorScale>
        <cfvo type="num" val="0"/>
        <cfvo type="num" val="1"/>
        <color rgb="FFF8696B"/>
        <color rgb="FF63BE7B"/>
      </colorScale>
    </cfRule>
  </conditionalFormatting>
  <conditionalFormatting sqref="J21">
    <cfRule type="expression" dxfId="20" priority="99">
      <formula>$J$21&lt;=1</formula>
    </cfRule>
    <cfRule type="expression" dxfId="19" priority="97">
      <formula>$J$21=3</formula>
    </cfRule>
    <cfRule type="expression" dxfId="18" priority="98">
      <formula>$J$21=2</formula>
    </cfRule>
  </conditionalFormatting>
  <conditionalFormatting sqref="J22">
    <cfRule type="expression" dxfId="17" priority="96">
      <formula>$J$22&lt;=1</formula>
    </cfRule>
    <cfRule type="expression" dxfId="16" priority="95">
      <formula>$J$22=2</formula>
    </cfRule>
    <cfRule type="expression" dxfId="15" priority="94">
      <formula>$J$22=3</formula>
    </cfRule>
  </conditionalFormatting>
  <dataValidations count="4">
    <dataValidation allowBlank="1" showInputMessage="1" showErrorMessage="1" prompt="Aquí registre si se pagó la factura: puede ser un pago total o parcial" sqref="D10" xr:uid="{00000000-0002-0000-0100-000000000000}"/>
    <dataValidation type="whole" allowBlank="1" showInputMessage="1" showErrorMessage="1" sqref="J6:J20" xr:uid="{00000000-0002-0000-0100-000001000000}">
      <formula1>0</formula1>
      <formula2>1</formula2>
    </dataValidation>
    <dataValidation type="whole" allowBlank="1" showInputMessage="1" showErrorMessage="1" sqref="J21:J22" xr:uid="{00000000-0002-0000-0100-000002000000}">
      <formula1>0</formula1>
      <formula2>3</formula2>
    </dataValidation>
    <dataValidation type="decimal" allowBlank="1" showInputMessage="1" showErrorMessage="1" sqref="G6:I10 G13:I20" xr:uid="{00000000-0002-0000-0100-000003000000}">
      <formula1>0</formula1>
      <formula2>1</formula2>
    </dataValidation>
  </dataValidation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100-000004000000}">
          <x14:formula1>
            <xm:f>calculos!$J$2:$J$3</xm:f>
          </x14:formula1>
          <xm:sqref>G11:G12</xm:sqref>
        </x14:dataValidation>
        <x14:dataValidation type="list" allowBlank="1" showInputMessage="1" showErrorMessage="1" xr:uid="{00000000-0002-0000-0100-000005000000}">
          <x14:formula1>
            <xm:f>calculos!$L$2:$L$4</xm:f>
          </x14:formula1>
          <xm:sqref>G21</xm:sqref>
        </x14:dataValidation>
        <x14:dataValidation type="list" allowBlank="1" showInputMessage="1" showErrorMessage="1" xr:uid="{00000000-0002-0000-0100-000006000000}">
          <x14:formula1>
            <xm:f>calculos!$N$2:$N$4</xm:f>
          </x14:formula1>
          <xm:sqref>G22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E55A62"/>
  </sheetPr>
  <dimension ref="C3:H18"/>
  <sheetViews>
    <sheetView showGridLines="0" showRowColHeaders="0" zoomScale="106" zoomScaleNormal="106" workbookViewId="0">
      <selection activeCell="D10" sqref="D10:D14"/>
    </sheetView>
  </sheetViews>
  <sheetFormatPr baseColWidth="10" defaultColWidth="8.6328125" defaultRowHeight="14.5" x14ac:dyDescent="0.35"/>
  <cols>
    <col min="3" max="3" width="78.453125" style="20" customWidth="1"/>
    <col min="4" max="4" width="16.90625" style="20" customWidth="1"/>
    <col min="5" max="5" width="13.6328125" style="20" customWidth="1"/>
    <col min="6" max="6" width="12.36328125" style="20" customWidth="1"/>
    <col min="7" max="7" width="15.453125" style="20" customWidth="1"/>
    <col min="8" max="8" width="4.36328125" hidden="1" customWidth="1"/>
  </cols>
  <sheetData>
    <row r="3" spans="3:8" x14ac:dyDescent="0.35">
      <c r="C3" s="28"/>
    </row>
    <row r="4" spans="3:8" ht="37" x14ac:dyDescent="0.35">
      <c r="C4" s="39" t="s">
        <v>279</v>
      </c>
      <c r="D4" s="40">
        <v>10</v>
      </c>
    </row>
    <row r="6" spans="3:8" ht="20" customHeight="1" x14ac:dyDescent="0.35">
      <c r="C6" s="126" t="s">
        <v>281</v>
      </c>
      <c r="D6" s="127"/>
      <c r="E6" s="127"/>
      <c r="F6" s="127"/>
      <c r="G6" s="127"/>
    </row>
    <row r="7" spans="3:8" ht="20" customHeight="1" x14ac:dyDescent="0.35">
      <c r="C7" s="127"/>
      <c r="D7" s="127"/>
      <c r="E7" s="127"/>
      <c r="F7" s="127"/>
      <c r="G7" s="127"/>
    </row>
    <row r="8" spans="3:8" ht="20" customHeight="1" x14ac:dyDescent="0.35">
      <c r="C8" s="131" t="s">
        <v>284</v>
      </c>
      <c r="D8" s="128" t="s">
        <v>291</v>
      </c>
      <c r="E8" s="129"/>
      <c r="F8" s="129"/>
      <c r="G8" s="130"/>
    </row>
    <row r="9" spans="3:8" ht="31" x14ac:dyDescent="0.35">
      <c r="C9" s="132"/>
      <c r="D9" s="42" t="s">
        <v>287</v>
      </c>
      <c r="E9" s="42" t="s">
        <v>286</v>
      </c>
      <c r="F9" s="42" t="s">
        <v>285</v>
      </c>
      <c r="G9" s="42" t="s">
        <v>288</v>
      </c>
    </row>
    <row r="10" spans="3:8" ht="29.75" customHeight="1" x14ac:dyDescent="0.35">
      <c r="C10" s="41" t="s">
        <v>329</v>
      </c>
      <c r="D10" s="43"/>
      <c r="E10" s="44"/>
      <c r="F10" s="44"/>
      <c r="G10" s="44"/>
      <c r="H10">
        <f>D10*1+E10*2+F10*3+G10*4</f>
        <v>0</v>
      </c>
    </row>
    <row r="11" spans="3:8" ht="30" customHeight="1" x14ac:dyDescent="0.35">
      <c r="C11" s="41" t="s">
        <v>330</v>
      </c>
      <c r="D11" s="43"/>
      <c r="E11" s="44"/>
      <c r="F11" s="44"/>
      <c r="G11" s="44"/>
      <c r="H11">
        <f t="shared" ref="H11:H14" si="0">D11*1+E11*2+F11*3+G11*4</f>
        <v>0</v>
      </c>
    </row>
    <row r="12" spans="3:8" ht="33" customHeight="1" x14ac:dyDescent="0.35">
      <c r="C12" s="41" t="s">
        <v>283</v>
      </c>
      <c r="D12" s="43"/>
      <c r="E12" s="44"/>
      <c r="F12" s="44"/>
      <c r="G12" s="44"/>
      <c r="H12">
        <f t="shared" si="0"/>
        <v>0</v>
      </c>
    </row>
    <row r="13" spans="3:8" ht="31" x14ac:dyDescent="0.35">
      <c r="C13" s="41" t="s">
        <v>331</v>
      </c>
      <c r="D13" s="43"/>
      <c r="E13" s="44"/>
      <c r="F13" s="44"/>
      <c r="G13" s="44"/>
      <c r="H13">
        <f t="shared" si="0"/>
        <v>0</v>
      </c>
    </row>
    <row r="14" spans="3:8" ht="31" x14ac:dyDescent="0.35">
      <c r="C14" s="41" t="s">
        <v>282</v>
      </c>
      <c r="D14" s="43"/>
      <c r="E14" s="44"/>
      <c r="F14" s="44"/>
      <c r="G14" s="44"/>
      <c r="H14">
        <f t="shared" si="0"/>
        <v>0</v>
      </c>
    </row>
    <row r="18" spans="3:4" ht="40.25" customHeight="1" x14ac:dyDescent="0.35">
      <c r="C18" s="45" t="s">
        <v>280</v>
      </c>
      <c r="D18" s="46">
        <f>SUM(H10:H14)/(D4*20)</f>
        <v>0</v>
      </c>
    </row>
  </sheetData>
  <sheetProtection algorithmName="SHA-512" hashValue="cKO1if6sj5DxFJsifmieDLu6YhtjMrn3rCRcq/0p6nODy5A0wbYXe6Qhpgz1vF9G9xuSq88uBEYjOPmaPYMcZw==" saltValue="pGgABS/u9Wbfg/iGQDiHCw==" spinCount="100000" sheet="1" objects="1" scenarios="1"/>
  <mergeCells count="3">
    <mergeCell ref="C6:G7"/>
    <mergeCell ref="D8:G8"/>
    <mergeCell ref="C8:C9"/>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E55A62"/>
    <pageSetUpPr autoPageBreaks="0"/>
  </sheetPr>
  <dimension ref="A4:H18"/>
  <sheetViews>
    <sheetView showGridLines="0" showRowColHeaders="0" zoomScale="106" zoomScaleNormal="106" workbookViewId="0">
      <selection activeCell="C8" sqref="C8"/>
    </sheetView>
  </sheetViews>
  <sheetFormatPr baseColWidth="10" defaultColWidth="8.6328125" defaultRowHeight="14.5" x14ac:dyDescent="0.35"/>
  <cols>
    <col min="1" max="1" width="8.6328125" style="20"/>
    <col min="2" max="2" width="80.6328125" style="20" customWidth="1"/>
    <col min="3" max="3" width="18.08984375" style="20" customWidth="1"/>
    <col min="4" max="4" width="17.54296875" style="20" customWidth="1"/>
    <col min="5" max="5" width="12.54296875" style="20" customWidth="1"/>
    <col min="6" max="6" width="19.453125" style="20" customWidth="1"/>
    <col min="7" max="7" width="0" style="20" hidden="1" customWidth="1"/>
    <col min="8" max="8" width="8.6328125" style="20"/>
  </cols>
  <sheetData>
    <row r="4" spans="2:7" ht="37" x14ac:dyDescent="0.35">
      <c r="B4" s="50" t="s">
        <v>289</v>
      </c>
      <c r="C4" s="51">
        <v>10</v>
      </c>
    </row>
    <row r="5" spans="2:7" x14ac:dyDescent="0.35">
      <c r="B5" s="29"/>
    </row>
    <row r="6" spans="2:7" ht="38" customHeight="1" x14ac:dyDescent="0.35">
      <c r="B6" s="133" t="s">
        <v>290</v>
      </c>
      <c r="C6" s="134"/>
      <c r="D6" s="134"/>
      <c r="E6" s="134"/>
      <c r="F6" s="135"/>
    </row>
    <row r="7" spans="2:7" ht="38" customHeight="1" x14ac:dyDescent="0.35">
      <c r="B7" s="136" t="s">
        <v>284</v>
      </c>
      <c r="C7" s="138" t="s">
        <v>291</v>
      </c>
      <c r="D7" s="139"/>
      <c r="E7" s="139"/>
      <c r="F7" s="140"/>
    </row>
    <row r="8" spans="2:7" ht="30" customHeight="1" x14ac:dyDescent="0.35">
      <c r="B8" s="137"/>
      <c r="C8" s="42" t="s">
        <v>287</v>
      </c>
      <c r="D8" s="42" t="s">
        <v>286</v>
      </c>
      <c r="E8" s="42" t="s">
        <v>285</v>
      </c>
      <c r="F8" s="42" t="s">
        <v>288</v>
      </c>
    </row>
    <row r="9" spans="2:7" ht="31" x14ac:dyDescent="0.35">
      <c r="B9" s="48" t="s">
        <v>332</v>
      </c>
      <c r="C9" s="49"/>
      <c r="D9" s="49"/>
      <c r="E9" s="49">
        <v>10</v>
      </c>
      <c r="F9" s="49"/>
      <c r="G9" s="20">
        <f>C9*1+D9*2+E9*3+F9*4</f>
        <v>30</v>
      </c>
    </row>
    <row r="10" spans="2:7" ht="31" x14ac:dyDescent="0.35">
      <c r="B10" s="48" t="s">
        <v>333</v>
      </c>
      <c r="C10" s="49"/>
      <c r="D10" s="49"/>
      <c r="E10" s="49">
        <v>10</v>
      </c>
      <c r="F10" s="49"/>
      <c r="G10" s="20">
        <f t="shared" ref="G10:G14" si="0">C10*1+D10*2+E10*3+F10*4</f>
        <v>30</v>
      </c>
    </row>
    <row r="11" spans="2:7" ht="31" x14ac:dyDescent="0.35">
      <c r="B11" s="48" t="s">
        <v>293</v>
      </c>
      <c r="C11" s="49"/>
      <c r="D11" s="49"/>
      <c r="E11" s="49">
        <v>10</v>
      </c>
      <c r="F11" s="49"/>
      <c r="G11" s="20">
        <f t="shared" si="0"/>
        <v>30</v>
      </c>
    </row>
    <row r="12" spans="2:7" ht="46.5" x14ac:dyDescent="0.35">
      <c r="B12" s="48" t="s">
        <v>334</v>
      </c>
      <c r="C12" s="49"/>
      <c r="D12" s="49"/>
      <c r="E12" s="49">
        <v>10</v>
      </c>
      <c r="F12" s="49"/>
      <c r="G12" s="20">
        <f t="shared" si="0"/>
        <v>30</v>
      </c>
    </row>
    <row r="13" spans="2:7" ht="46.5" x14ac:dyDescent="0.35">
      <c r="B13" s="48" t="s">
        <v>335</v>
      </c>
      <c r="C13" s="49"/>
      <c r="D13" s="49"/>
      <c r="E13" s="49">
        <v>10</v>
      </c>
      <c r="F13" s="49"/>
      <c r="G13" s="20">
        <f t="shared" si="0"/>
        <v>30</v>
      </c>
    </row>
    <row r="14" spans="2:7" ht="31" x14ac:dyDescent="0.35">
      <c r="B14" s="48" t="s">
        <v>336</v>
      </c>
      <c r="C14" s="49"/>
      <c r="D14" s="49"/>
      <c r="E14" s="49">
        <v>10</v>
      </c>
      <c r="F14" s="49"/>
      <c r="G14" s="20">
        <f t="shared" si="0"/>
        <v>30</v>
      </c>
    </row>
    <row r="18" spans="2:3" ht="40.5" customHeight="1" x14ac:dyDescent="0.35">
      <c r="B18" s="45" t="s">
        <v>292</v>
      </c>
      <c r="C18" s="47">
        <f>SUM(G9:G14)/(C4*24)</f>
        <v>0.75</v>
      </c>
    </row>
  </sheetData>
  <sheetProtection algorithmName="SHA-512" hashValue="bm6Y+wwXr0qUHhu/uj0qttgC8q3p3B4OeWwCDCTi0tn1nT2/v+0E0ggQ6G3R84ePw+20/4NgNZg4FKlQJwzavg==" saltValue="vU78728UqzhsC8LCItMCmw==" spinCount="100000" sheet="1" objects="1" scenarios="1"/>
  <mergeCells count="3">
    <mergeCell ref="B6:F6"/>
    <mergeCell ref="B7:B8"/>
    <mergeCell ref="C7:F7"/>
  </mergeCells>
  <pageMargins left="0.7" right="0.7" top="0.75" bottom="0.75" header="0.3" footer="0.3"/>
  <pageSetup paperSize="9"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3">
    <tabColor rgb="FFE55A62"/>
  </sheetPr>
  <dimension ref="B2:Z26"/>
  <sheetViews>
    <sheetView showGridLines="0" showRowColHeaders="0" zoomScale="86" zoomScaleNormal="86" workbookViewId="0">
      <selection activeCell="F12" sqref="F12"/>
    </sheetView>
  </sheetViews>
  <sheetFormatPr baseColWidth="10" defaultColWidth="11.453125" defaultRowHeight="14.5" x14ac:dyDescent="0.35"/>
  <cols>
    <col min="2" max="2" width="77.6328125" customWidth="1"/>
    <col min="3" max="3" width="15.453125" customWidth="1"/>
    <col min="4" max="4" width="29.453125" customWidth="1"/>
    <col min="5" max="5" width="18.6328125" customWidth="1"/>
    <col min="6" max="6" width="45.54296875" customWidth="1"/>
    <col min="7" max="7" width="16.08984375" customWidth="1"/>
    <col min="8" max="11" width="18.6328125" customWidth="1"/>
    <col min="12" max="12" width="11.36328125" customWidth="1"/>
    <col min="13" max="13" width="18" customWidth="1"/>
    <col min="14" max="14" width="14" customWidth="1"/>
    <col min="15" max="15" width="23.08984375" customWidth="1"/>
    <col min="16" max="24" width="23.90625" customWidth="1"/>
    <col min="25" max="25" width="11.36328125" customWidth="1"/>
    <col min="26" max="26" width="11.54296875" hidden="1" customWidth="1"/>
    <col min="27" max="27" width="2.6328125" customWidth="1"/>
  </cols>
  <sheetData>
    <row r="2" spans="2:24" ht="58.25" customHeight="1" x14ac:dyDescent="0.35">
      <c r="B2" s="37"/>
      <c r="C2" s="37"/>
      <c r="D2" s="37"/>
      <c r="E2" s="37"/>
      <c r="F2" s="57"/>
      <c r="G2" s="150"/>
      <c r="H2" s="150"/>
      <c r="I2" s="150"/>
      <c r="J2" s="150"/>
      <c r="K2" s="150"/>
      <c r="L2" s="38"/>
      <c r="M2" s="38"/>
      <c r="N2" s="38"/>
      <c r="O2" s="38"/>
      <c r="P2" s="38"/>
      <c r="Q2" s="38"/>
      <c r="R2" s="38"/>
      <c r="S2" s="38"/>
      <c r="T2" s="38"/>
      <c r="U2" s="38"/>
      <c r="V2" s="38"/>
      <c r="W2" s="38"/>
      <c r="X2" s="38"/>
    </row>
    <row r="3" spans="2:24" ht="15" thickBot="1" x14ac:dyDescent="0.4"/>
    <row r="4" spans="2:24" ht="24.75" customHeight="1" thickBot="1" x14ac:dyDescent="0.4">
      <c r="G4" s="141" t="s">
        <v>318</v>
      </c>
      <c r="H4" s="142"/>
      <c r="I4" s="142"/>
      <c r="J4" s="142"/>
      <c r="K4" s="143"/>
    </row>
    <row r="5" spans="2:24" ht="54" customHeight="1" x14ac:dyDescent="0.35">
      <c r="B5" s="80" t="s">
        <v>298</v>
      </c>
      <c r="C5" s="58"/>
      <c r="N5" s="24"/>
    </row>
    <row r="6" spans="2:24" ht="74.400000000000006" customHeight="1" x14ac:dyDescent="0.35">
      <c r="B6" s="82" t="s">
        <v>294</v>
      </c>
      <c r="C6" s="59"/>
      <c r="F6" s="64" t="s">
        <v>6</v>
      </c>
      <c r="G6" s="65" t="s">
        <v>312</v>
      </c>
      <c r="H6" s="66" t="s">
        <v>313</v>
      </c>
      <c r="I6" s="67" t="s">
        <v>314</v>
      </c>
      <c r="J6" s="68" t="s">
        <v>315</v>
      </c>
      <c r="K6" s="69" t="s">
        <v>316</v>
      </c>
      <c r="M6" s="64" t="s">
        <v>337</v>
      </c>
      <c r="N6" s="64" t="s">
        <v>338</v>
      </c>
    </row>
    <row r="7" spans="2:24" ht="47.75" customHeight="1" x14ac:dyDescent="0.35">
      <c r="B7" s="80" t="s">
        <v>295</v>
      </c>
      <c r="C7" s="58"/>
      <c r="D7" s="23"/>
      <c r="E7" s="23"/>
      <c r="F7" s="81" t="s">
        <v>7</v>
      </c>
      <c r="G7" s="74">
        <v>0</v>
      </c>
      <c r="H7" s="75">
        <v>1</v>
      </c>
      <c r="I7" s="76">
        <v>2</v>
      </c>
      <c r="J7" s="77">
        <v>3</v>
      </c>
      <c r="K7" s="77">
        <v>4</v>
      </c>
      <c r="L7" s="70"/>
      <c r="M7" s="78">
        <f>IFERROR(C7/(C5*C6),0)</f>
        <v>0</v>
      </c>
      <c r="N7" s="79">
        <f>IF(M7&gt;=80%,4,IF(M7&gt;=70%,3,IF(M7&gt;=60%,2,IF(M7&gt;=50%,1,0))))</f>
        <v>0</v>
      </c>
    </row>
    <row r="8" spans="2:24" ht="132" customHeight="1" x14ac:dyDescent="0.35">
      <c r="B8" s="80" t="s">
        <v>296</v>
      </c>
      <c r="C8" s="58"/>
      <c r="D8" s="83" t="s">
        <v>308</v>
      </c>
      <c r="E8" s="63"/>
      <c r="F8" s="82" t="s">
        <v>310</v>
      </c>
      <c r="G8" s="74">
        <v>0</v>
      </c>
      <c r="H8" s="75">
        <v>1</v>
      </c>
      <c r="I8" s="76">
        <v>2</v>
      </c>
      <c r="J8" s="77">
        <v>3</v>
      </c>
      <c r="K8" s="77">
        <v>4</v>
      </c>
      <c r="L8" s="70"/>
      <c r="M8" s="78">
        <f>IFERROR(E8/C8,0)</f>
        <v>0</v>
      </c>
      <c r="N8" s="79">
        <f>IF(M8&gt;=80%,4,IF(M8&gt;=70%,3,IF(M8&gt;=60%,2,IF(M8&gt;=50%,1,0))))</f>
        <v>0</v>
      </c>
    </row>
    <row r="9" spans="2:24" ht="122.4" customHeight="1" x14ac:dyDescent="0.35">
      <c r="B9" s="80" t="s">
        <v>297</v>
      </c>
      <c r="C9" s="58"/>
      <c r="D9" s="83" t="s">
        <v>309</v>
      </c>
      <c r="E9" s="63"/>
      <c r="F9" s="82" t="s">
        <v>311</v>
      </c>
      <c r="G9" s="74">
        <v>0</v>
      </c>
      <c r="H9" s="75">
        <v>1</v>
      </c>
      <c r="I9" s="76">
        <v>2</v>
      </c>
      <c r="J9" s="77">
        <v>3</v>
      </c>
      <c r="K9" s="77">
        <v>4</v>
      </c>
      <c r="L9" s="70"/>
      <c r="M9" s="78">
        <f>IFERROR(E9/C9,0)</f>
        <v>0</v>
      </c>
      <c r="N9" s="79">
        <f>IF(M9&gt;=80%,4,IF(M9&gt;=70%,3,IF(M9&gt;=60%,2,IF(M9&gt;=50%,1,0))))</f>
        <v>0</v>
      </c>
    </row>
    <row r="10" spans="2:24" s="20" customFormat="1" ht="15" customHeight="1" x14ac:dyDescent="0.35"/>
    <row r="11" spans="2:24" s="20" customFormat="1" ht="14.75" customHeight="1" x14ac:dyDescent="0.35"/>
    <row r="12" spans="2:24" s="20" customFormat="1" ht="40.25" customHeight="1" x14ac:dyDescent="0.35">
      <c r="B12" s="21"/>
      <c r="C12" s="21"/>
      <c r="D12" s="21"/>
      <c r="E12" s="21"/>
      <c r="F12" s="21"/>
      <c r="G12" s="21"/>
      <c r="H12" s="144" t="s">
        <v>317</v>
      </c>
      <c r="I12" s="145"/>
      <c r="J12" s="145"/>
      <c r="K12" s="145"/>
      <c r="L12" s="145"/>
      <c r="M12" s="146"/>
    </row>
    <row r="13" spans="2:24" s="20" customFormat="1" ht="50" customHeight="1" x14ac:dyDescent="0.35">
      <c r="B13" s="72" t="s">
        <v>339</v>
      </c>
      <c r="C13" s="21"/>
      <c r="D13" s="21"/>
      <c r="H13" s="147"/>
      <c r="I13" s="148"/>
      <c r="J13" s="148"/>
      <c r="K13" s="148"/>
      <c r="L13" s="148"/>
      <c r="M13" s="149"/>
    </row>
    <row r="14" spans="2:24" ht="14.75" customHeight="1" x14ac:dyDescent="0.35">
      <c r="B14" s="60" t="s">
        <v>299</v>
      </c>
    </row>
    <row r="15" spans="2:24" ht="37.25" customHeight="1" x14ac:dyDescent="0.35">
      <c r="B15" s="62" t="s">
        <v>300</v>
      </c>
    </row>
    <row r="16" spans="2:24" ht="60" customHeight="1" x14ac:dyDescent="0.35">
      <c r="B16" s="62" t="s">
        <v>301</v>
      </c>
    </row>
    <row r="17" spans="2:9" ht="15.65" customHeight="1" x14ac:dyDescent="0.35">
      <c r="B17" s="62"/>
    </row>
    <row r="18" spans="2:9" ht="15.65" customHeight="1" x14ac:dyDescent="0.35">
      <c r="B18" s="60" t="s">
        <v>303</v>
      </c>
    </row>
    <row r="19" spans="2:9" ht="35.4" customHeight="1" x14ac:dyDescent="0.35">
      <c r="B19" s="61" t="s">
        <v>302</v>
      </c>
    </row>
    <row r="20" spans="2:9" ht="35.4" customHeight="1" x14ac:dyDescent="0.35">
      <c r="B20" s="61" t="s">
        <v>304</v>
      </c>
    </row>
    <row r="21" spans="2:9" ht="24" customHeight="1" x14ac:dyDescent="0.35">
      <c r="B21" s="62"/>
    </row>
    <row r="22" spans="2:9" ht="36.65" customHeight="1" x14ac:dyDescent="0.35">
      <c r="B22" s="60" t="s">
        <v>305</v>
      </c>
      <c r="G22" s="25"/>
      <c r="H22" s="25"/>
      <c r="I22" s="25"/>
    </row>
    <row r="23" spans="2:9" ht="51" customHeight="1" x14ac:dyDescent="0.35">
      <c r="B23" s="61" t="s">
        <v>307</v>
      </c>
      <c r="G23" s="25"/>
      <c r="H23" s="25"/>
      <c r="I23" s="25"/>
    </row>
    <row r="24" spans="2:9" ht="40.25" customHeight="1" x14ac:dyDescent="0.35">
      <c r="B24" s="73" t="s">
        <v>306</v>
      </c>
      <c r="G24" s="25"/>
      <c r="H24" s="25"/>
      <c r="I24" s="25"/>
    </row>
    <row r="25" spans="2:9" x14ac:dyDescent="0.35">
      <c r="G25" s="25"/>
      <c r="H25" s="25"/>
      <c r="I25" s="25"/>
    </row>
    <row r="26" spans="2:9" x14ac:dyDescent="0.35">
      <c r="G26" s="26"/>
      <c r="H26" s="26"/>
      <c r="I26" s="26"/>
    </row>
  </sheetData>
  <sheetProtection algorithmName="SHA-512" hashValue="zAxoxwyc6Ko8Oqn4p7iJHjfRynfjVhIUVzYne1XbqQLcWSF3IJbWptLIE2Wp2loE3yB3JOyIwQm38qtZFIpVFQ==" saltValue="+AkdgWCQZDb2DTc1ljDO0g==" spinCount="100000" sheet="1" objects="1" scenarios="1"/>
  <mergeCells count="3">
    <mergeCell ref="G4:K4"/>
    <mergeCell ref="H12:M13"/>
    <mergeCell ref="G2:K2"/>
  </mergeCells>
  <conditionalFormatting sqref="M7:N7">
    <cfRule type="expression" dxfId="14" priority="11">
      <formula>$N$7=4</formula>
    </cfRule>
    <cfRule type="expression" dxfId="13" priority="12">
      <formula>$N$7=3</formula>
    </cfRule>
    <cfRule type="expression" dxfId="12" priority="13">
      <formula>$N$7=2</formula>
    </cfRule>
    <cfRule type="expression" dxfId="11" priority="14">
      <formula>$N$7=1</formula>
    </cfRule>
    <cfRule type="expression" dxfId="10" priority="15">
      <formula>$N$7=0</formula>
    </cfRule>
  </conditionalFormatting>
  <conditionalFormatting sqref="M8:N8">
    <cfRule type="expression" dxfId="9" priority="1">
      <formula>$N$8=4</formula>
    </cfRule>
    <cfRule type="expression" dxfId="8" priority="2">
      <formula>$N$8=3</formula>
    </cfRule>
    <cfRule type="expression" dxfId="7" priority="3">
      <formula>$N$8=2</formula>
    </cfRule>
    <cfRule type="expression" dxfId="6" priority="4">
      <formula>$N$8=1</formula>
    </cfRule>
    <cfRule type="expression" dxfId="5" priority="5">
      <formula>$N$8=0</formula>
    </cfRule>
  </conditionalFormatting>
  <conditionalFormatting sqref="M9:N9">
    <cfRule type="expression" dxfId="4" priority="6">
      <formula>$N$9=4</formula>
    </cfRule>
    <cfRule type="expression" dxfId="3" priority="7">
      <formula>$N$9=3</formula>
    </cfRule>
    <cfRule type="expression" dxfId="2" priority="8">
      <formula>$N$9=2</formula>
    </cfRule>
    <cfRule type="expression" dxfId="1" priority="9">
      <formula>$N$9=1</formula>
    </cfRule>
    <cfRule type="expression" dxfId="0" priority="10">
      <formula>$N$9=0</formula>
    </cfRule>
  </conditionalFormatting>
  <dataValidations count="3">
    <dataValidation type="whole" allowBlank="1" showInputMessage="1" showErrorMessage="1" sqref="N7:N9" xr:uid="{00000000-0002-0000-0400-000000000000}">
      <formula1>0</formula1>
      <formula2>4</formula2>
    </dataValidation>
    <dataValidation type="whole" allowBlank="1" showInputMessage="1" showErrorMessage="1" sqref="C7:C9 L7:L9" xr:uid="{00000000-0002-0000-0400-000001000000}">
      <formula1>0</formula1>
      <formula2>50000000</formula2>
    </dataValidation>
    <dataValidation type="decimal" allowBlank="1" showInputMessage="1" showErrorMessage="1" sqref="D7:K7 G8:K9" xr:uid="{00000000-0002-0000-0400-000002000000}">
      <formula1>0</formula1>
      <formula2>100</formula2>
    </dataValidation>
  </dataValidations>
  <pageMargins left="0.7" right="0.7" top="0.75" bottom="0.7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E55A62"/>
  </sheetPr>
  <dimension ref="B1:U202"/>
  <sheetViews>
    <sheetView showGridLines="0" showRowColHeaders="0" topLeftCell="D1" zoomScale="96" zoomScaleNormal="96" workbookViewId="0">
      <selection activeCell="Q17" sqref="Q17"/>
    </sheetView>
  </sheetViews>
  <sheetFormatPr baseColWidth="10" defaultColWidth="8.6328125" defaultRowHeight="14.5" x14ac:dyDescent="0.35"/>
  <cols>
    <col min="2" max="2" width="20.6328125" customWidth="1"/>
    <col min="3" max="3" width="28.36328125" customWidth="1"/>
    <col min="4" max="4" width="28.453125" customWidth="1"/>
    <col min="5" max="6" width="28.36328125" customWidth="1"/>
    <col min="7" max="7" width="28.36328125" style="31" customWidth="1"/>
    <col min="8" max="8" width="37.36328125" style="31" customWidth="1"/>
    <col min="9" max="9" width="28.90625" customWidth="1"/>
    <col min="10" max="10" width="15.6328125" style="20" hidden="1" customWidth="1"/>
    <col min="11" max="11" width="14" style="20" hidden="1" customWidth="1"/>
    <col min="12" max="12" width="9.36328125" style="20" hidden="1" customWidth="1"/>
    <col min="13" max="13" width="12.90625" style="20" hidden="1" customWidth="1"/>
    <col min="14" max="14" width="8.6328125" style="20"/>
    <col min="15" max="16" width="20.6328125" customWidth="1"/>
  </cols>
  <sheetData>
    <row r="1" spans="2:16" ht="29" customHeight="1" x14ac:dyDescent="0.35">
      <c r="O1" s="152" t="s">
        <v>325</v>
      </c>
      <c r="P1" s="153"/>
    </row>
    <row r="2" spans="2:16" ht="80" customHeight="1" x14ac:dyDescent="0.35">
      <c r="B2" s="52" t="s">
        <v>33</v>
      </c>
      <c r="C2" s="52" t="s">
        <v>32</v>
      </c>
      <c r="D2" s="52" t="s">
        <v>234</v>
      </c>
      <c r="E2" s="52" t="s">
        <v>235</v>
      </c>
      <c r="F2" s="52" t="s">
        <v>236</v>
      </c>
      <c r="G2" s="53" t="s">
        <v>319</v>
      </c>
      <c r="H2" s="53" t="s">
        <v>320</v>
      </c>
      <c r="I2" s="52" t="s">
        <v>340</v>
      </c>
      <c r="O2" s="52" t="s">
        <v>321</v>
      </c>
      <c r="P2" s="52" t="s">
        <v>341</v>
      </c>
    </row>
    <row r="3" spans="2:16" x14ac:dyDescent="0.35">
      <c r="B3" s="54" t="s">
        <v>34</v>
      </c>
      <c r="C3" s="51">
        <v>1019028785</v>
      </c>
      <c r="D3" s="55">
        <v>45547</v>
      </c>
      <c r="E3" s="51" t="s">
        <v>349</v>
      </c>
      <c r="F3" s="51" t="s">
        <v>323</v>
      </c>
      <c r="G3" s="56">
        <v>137</v>
      </c>
      <c r="H3" s="56">
        <v>82</v>
      </c>
      <c r="I3" s="55">
        <v>45547</v>
      </c>
      <c r="J3" s="20" t="str">
        <f>IF(F3="","",((IF(F3="NO HIGH RISK",(IF(AND(G3&lt;=140,H3&lt;=90),"CONTROLADO","NO CONTROLADO")),(IF(AND(G3&lt;=130,H3&lt;=90),"CONTROLADO","NO CONTROLADO"))))))</f>
        <v>CONTROLADO</v>
      </c>
      <c r="O3" s="151">
        <f>IFERROR((L5/L6),"")</f>
        <v>1</v>
      </c>
      <c r="P3" s="151">
        <f>IFERROR((M5/M6),"")</f>
        <v>1</v>
      </c>
    </row>
    <row r="4" spans="2:16" x14ac:dyDescent="0.35">
      <c r="B4" s="54" t="s">
        <v>35</v>
      </c>
      <c r="C4" s="51">
        <v>1019028786</v>
      </c>
      <c r="D4" s="55">
        <v>45547</v>
      </c>
      <c r="E4" s="51" t="s">
        <v>350</v>
      </c>
      <c r="F4" s="51" t="s">
        <v>322</v>
      </c>
      <c r="G4" s="56">
        <v>128</v>
      </c>
      <c r="H4" s="56">
        <v>77</v>
      </c>
      <c r="I4" s="55">
        <v>45547</v>
      </c>
      <c r="J4" s="20" t="str">
        <f>IF(F4="","",((IF(F4="NO HIGH RISK",(IF(AND(G4&lt;=140,H4&lt;=90),"CONTROLADO","NO CONTROLADO")),(IF(AND(G4&lt;=130,H4&lt;=90),"CONTROLADO","NO CONTROLADO"))))))</f>
        <v>CONTROLADO</v>
      </c>
      <c r="O4" s="151"/>
      <c r="P4" s="151"/>
    </row>
    <row r="5" spans="2:16" x14ac:dyDescent="0.35">
      <c r="B5" s="54" t="s">
        <v>36</v>
      </c>
      <c r="C5" s="51"/>
      <c r="D5" s="55"/>
      <c r="E5" s="51"/>
      <c r="F5" s="51"/>
      <c r="G5" s="56"/>
      <c r="H5" s="56"/>
      <c r="I5" s="55"/>
      <c r="J5" s="20" t="str">
        <f t="shared" ref="J5:J68" si="0">IF(F5="","",((IF(F5="NO HIGH RISK",(IF(AND(G5&lt;=140,H5&lt;=90),"CONTROLADO","NO CONTROLADO")),(IF(AND(G5&lt;=130,H5&lt;=90),"CONTROLADO","NO CONTROLADO"))))))</f>
        <v/>
      </c>
      <c r="K5" s="20" t="s">
        <v>26</v>
      </c>
      <c r="L5" s="20">
        <f>COUNTIFS(J:J,"CONTROLADO",F:F,"HIGH RISK")</f>
        <v>1</v>
      </c>
      <c r="M5" s="20">
        <f>COUNTIFS(J:J,"CONTROLADO",F:F,"NO HIGH RISK")</f>
        <v>1</v>
      </c>
      <c r="O5" s="151"/>
      <c r="P5" s="151"/>
    </row>
    <row r="6" spans="2:16" x14ac:dyDescent="0.35">
      <c r="B6" s="54" t="s">
        <v>37</v>
      </c>
      <c r="C6" s="51"/>
      <c r="D6" s="55"/>
      <c r="E6" s="51"/>
      <c r="F6" s="51"/>
      <c r="G6" s="56"/>
      <c r="H6" s="56"/>
      <c r="I6" s="55"/>
      <c r="J6" s="20" t="str">
        <f t="shared" si="0"/>
        <v/>
      </c>
      <c r="K6" s="20" t="s">
        <v>27</v>
      </c>
      <c r="L6" s="20">
        <f>COUNTIF(F:F,"HIGH RISK")</f>
        <v>1</v>
      </c>
      <c r="M6" s="20">
        <f>COUNTIF(F:F,"NO HIGH RISK")</f>
        <v>1</v>
      </c>
      <c r="O6" s="151"/>
      <c r="P6" s="151"/>
    </row>
    <row r="7" spans="2:16" x14ac:dyDescent="0.35">
      <c r="B7" s="54" t="s">
        <v>38</v>
      </c>
      <c r="C7" s="51"/>
      <c r="D7" s="55"/>
      <c r="E7" s="51"/>
      <c r="F7" s="51"/>
      <c r="G7" s="56"/>
      <c r="H7" s="56"/>
      <c r="I7" s="55"/>
      <c r="J7" s="20" t="str">
        <f t="shared" si="0"/>
        <v/>
      </c>
      <c r="O7" s="151"/>
      <c r="P7" s="151"/>
    </row>
    <row r="8" spans="2:16" x14ac:dyDescent="0.35">
      <c r="B8" s="54" t="s">
        <v>39</v>
      </c>
      <c r="C8" s="51"/>
      <c r="D8" s="55"/>
      <c r="E8" s="51"/>
      <c r="F8" s="51"/>
      <c r="G8" s="56"/>
      <c r="H8" s="56"/>
      <c r="I8" s="55"/>
      <c r="J8" s="20" t="str">
        <f t="shared" si="0"/>
        <v/>
      </c>
    </row>
    <row r="9" spans="2:16" x14ac:dyDescent="0.35">
      <c r="B9" s="54" t="s">
        <v>40</v>
      </c>
      <c r="C9" s="51"/>
      <c r="D9" s="55"/>
      <c r="E9" s="51"/>
      <c r="F9" s="51"/>
      <c r="G9" s="56"/>
      <c r="H9" s="56"/>
      <c r="I9" s="55"/>
      <c r="J9" s="20" t="str">
        <f t="shared" si="0"/>
        <v/>
      </c>
    </row>
    <row r="10" spans="2:16" x14ac:dyDescent="0.35">
      <c r="B10" s="54" t="s">
        <v>41</v>
      </c>
      <c r="C10" s="51"/>
      <c r="D10" s="55"/>
      <c r="E10" s="51"/>
      <c r="F10" s="51"/>
      <c r="G10" s="56"/>
      <c r="H10" s="56"/>
      <c r="I10" s="55"/>
      <c r="J10" s="20" t="str">
        <f t="shared" si="0"/>
        <v/>
      </c>
      <c r="K10" s="32"/>
    </row>
    <row r="11" spans="2:16" x14ac:dyDescent="0.35">
      <c r="B11" s="54" t="s">
        <v>42</v>
      </c>
      <c r="C11" s="51"/>
      <c r="D11" s="55"/>
      <c r="E11" s="51"/>
      <c r="F11" s="51"/>
      <c r="G11" s="56"/>
      <c r="H11" s="56"/>
      <c r="I11" s="55"/>
      <c r="J11" s="20" t="str">
        <f t="shared" si="0"/>
        <v/>
      </c>
    </row>
    <row r="12" spans="2:16" x14ac:dyDescent="0.35">
      <c r="B12" s="54" t="s">
        <v>43</v>
      </c>
      <c r="C12" s="51"/>
      <c r="D12" s="55"/>
      <c r="E12" s="51"/>
      <c r="F12" s="51"/>
      <c r="G12" s="56"/>
      <c r="H12" s="56"/>
      <c r="I12" s="55"/>
      <c r="J12" s="20" t="str">
        <f t="shared" si="0"/>
        <v/>
      </c>
    </row>
    <row r="13" spans="2:16" x14ac:dyDescent="0.35">
      <c r="B13" s="54" t="s">
        <v>44</v>
      </c>
      <c r="C13" s="51"/>
      <c r="D13" s="55"/>
      <c r="E13" s="51"/>
      <c r="F13" s="51"/>
      <c r="G13" s="56"/>
      <c r="H13" s="56"/>
      <c r="I13" s="55"/>
      <c r="J13" s="20" t="str">
        <f t="shared" si="0"/>
        <v/>
      </c>
    </row>
    <row r="14" spans="2:16" x14ac:dyDescent="0.35">
      <c r="B14" s="54" t="s">
        <v>45</v>
      </c>
      <c r="C14" s="51"/>
      <c r="D14" s="55"/>
      <c r="E14" s="51"/>
      <c r="F14" s="51"/>
      <c r="G14" s="56"/>
      <c r="H14" s="56"/>
      <c r="I14" s="55"/>
      <c r="J14" s="20" t="str">
        <f t="shared" si="0"/>
        <v/>
      </c>
    </row>
    <row r="15" spans="2:16" x14ac:dyDescent="0.35">
      <c r="B15" s="54" t="s">
        <v>46</v>
      </c>
      <c r="C15" s="51"/>
      <c r="D15" s="55"/>
      <c r="E15" s="51"/>
      <c r="F15" s="51"/>
      <c r="G15" s="56"/>
      <c r="H15" s="56"/>
      <c r="I15" s="55"/>
      <c r="J15" s="20" t="str">
        <f t="shared" si="0"/>
        <v/>
      </c>
    </row>
    <row r="16" spans="2:16" x14ac:dyDescent="0.35">
      <c r="B16" s="54" t="s">
        <v>47</v>
      </c>
      <c r="C16" s="51"/>
      <c r="D16" s="55"/>
      <c r="E16" s="51"/>
      <c r="F16" s="51"/>
      <c r="G16" s="56"/>
      <c r="H16" s="56"/>
      <c r="I16" s="55"/>
      <c r="J16" s="20" t="str">
        <f t="shared" si="0"/>
        <v/>
      </c>
    </row>
    <row r="17" spans="2:21" x14ac:dyDescent="0.35">
      <c r="B17" s="54" t="s">
        <v>48</v>
      </c>
      <c r="C17" s="51"/>
      <c r="D17" s="55"/>
      <c r="E17" s="51"/>
      <c r="F17" s="51"/>
      <c r="G17" s="56"/>
      <c r="H17" s="56"/>
      <c r="I17" s="55"/>
      <c r="J17" s="20" t="str">
        <f t="shared" si="0"/>
        <v/>
      </c>
    </row>
    <row r="18" spans="2:21" x14ac:dyDescent="0.35">
      <c r="B18" s="54" t="s">
        <v>49</v>
      </c>
      <c r="C18" s="51"/>
      <c r="D18" s="55"/>
      <c r="E18" s="51"/>
      <c r="F18" s="51"/>
      <c r="G18" s="56"/>
      <c r="H18" s="56"/>
      <c r="I18" s="55"/>
      <c r="J18" s="20" t="str">
        <f t="shared" si="0"/>
        <v/>
      </c>
    </row>
    <row r="19" spans="2:21" x14ac:dyDescent="0.35">
      <c r="B19" s="54" t="s">
        <v>50</v>
      </c>
      <c r="C19" s="51"/>
      <c r="D19" s="55"/>
      <c r="E19" s="51"/>
      <c r="F19" s="51"/>
      <c r="G19" s="56"/>
      <c r="H19" s="56"/>
      <c r="I19" s="55"/>
      <c r="J19" s="20" t="str">
        <f t="shared" si="0"/>
        <v/>
      </c>
    </row>
    <row r="20" spans="2:21" x14ac:dyDescent="0.35">
      <c r="B20" s="54" t="s">
        <v>51</v>
      </c>
      <c r="C20" s="51"/>
      <c r="D20" s="55"/>
      <c r="E20" s="51"/>
      <c r="F20" s="51"/>
      <c r="G20" s="56"/>
      <c r="H20" s="56"/>
      <c r="I20" s="55"/>
      <c r="J20" s="20" t="str">
        <f t="shared" si="0"/>
        <v/>
      </c>
    </row>
    <row r="21" spans="2:21" x14ac:dyDescent="0.35">
      <c r="B21" s="54" t="s">
        <v>52</v>
      </c>
      <c r="C21" s="51"/>
      <c r="D21" s="55"/>
      <c r="E21" s="51"/>
      <c r="F21" s="51"/>
      <c r="G21" s="56"/>
      <c r="H21" s="56"/>
      <c r="I21" s="55"/>
      <c r="J21" s="20" t="str">
        <f t="shared" si="0"/>
        <v/>
      </c>
    </row>
    <row r="22" spans="2:21" x14ac:dyDescent="0.35">
      <c r="B22" s="54" t="s">
        <v>53</v>
      </c>
      <c r="C22" s="51"/>
      <c r="D22" s="55"/>
      <c r="E22" s="51"/>
      <c r="F22" s="51"/>
      <c r="G22" s="56"/>
      <c r="H22" s="56"/>
      <c r="I22" s="55"/>
      <c r="J22" s="20" t="str">
        <f t="shared" si="0"/>
        <v/>
      </c>
    </row>
    <row r="23" spans="2:21" x14ac:dyDescent="0.35">
      <c r="B23" s="54" t="s">
        <v>54</v>
      </c>
      <c r="C23" s="51"/>
      <c r="D23" s="55"/>
      <c r="E23" s="51"/>
      <c r="F23" s="51"/>
      <c r="G23" s="56"/>
      <c r="H23" s="56"/>
      <c r="I23" s="55"/>
      <c r="J23" s="20" t="str">
        <f t="shared" si="0"/>
        <v/>
      </c>
    </row>
    <row r="24" spans="2:21" x14ac:dyDescent="0.35">
      <c r="B24" s="54" t="s">
        <v>55</v>
      </c>
      <c r="C24" s="51"/>
      <c r="D24" s="55"/>
      <c r="E24" s="51"/>
      <c r="F24" s="51"/>
      <c r="G24" s="56"/>
      <c r="H24" s="56"/>
      <c r="I24" s="55"/>
      <c r="J24" s="20" t="str">
        <f t="shared" si="0"/>
        <v/>
      </c>
    </row>
    <row r="25" spans="2:21" x14ac:dyDescent="0.35">
      <c r="B25" s="54" t="s">
        <v>56</v>
      </c>
      <c r="C25" s="51"/>
      <c r="D25" s="55"/>
      <c r="E25" s="51"/>
      <c r="F25" s="51"/>
      <c r="G25" s="56"/>
      <c r="H25" s="56"/>
      <c r="I25" s="55"/>
      <c r="J25" s="20" t="str">
        <f t="shared" si="0"/>
        <v/>
      </c>
    </row>
    <row r="26" spans="2:21" x14ac:dyDescent="0.35">
      <c r="B26" s="54" t="s">
        <v>57</v>
      </c>
      <c r="C26" s="51"/>
      <c r="D26" s="55"/>
      <c r="E26" s="51"/>
      <c r="F26" s="51"/>
      <c r="G26" s="56"/>
      <c r="H26" s="56"/>
      <c r="I26" s="55"/>
      <c r="J26" s="20" t="str">
        <f t="shared" si="0"/>
        <v/>
      </c>
      <c r="U26" s="93"/>
    </row>
    <row r="27" spans="2:21" x14ac:dyDescent="0.35">
      <c r="B27" s="54" t="s">
        <v>58</v>
      </c>
      <c r="C27" s="51"/>
      <c r="D27" s="55"/>
      <c r="E27" s="51"/>
      <c r="F27" s="51"/>
      <c r="G27" s="56"/>
      <c r="H27" s="56"/>
      <c r="I27" s="55"/>
      <c r="J27" s="20" t="str">
        <f t="shared" si="0"/>
        <v/>
      </c>
    </row>
    <row r="28" spans="2:21" x14ac:dyDescent="0.35">
      <c r="B28" s="54" t="s">
        <v>59</v>
      </c>
      <c r="C28" s="51"/>
      <c r="D28" s="55"/>
      <c r="E28" s="51"/>
      <c r="F28" s="51"/>
      <c r="G28" s="56"/>
      <c r="H28" s="56"/>
      <c r="I28" s="55"/>
      <c r="J28" s="20" t="str">
        <f t="shared" si="0"/>
        <v/>
      </c>
    </row>
    <row r="29" spans="2:21" x14ac:dyDescent="0.35">
      <c r="B29" s="54" t="s">
        <v>60</v>
      </c>
      <c r="C29" s="51"/>
      <c r="D29" s="55"/>
      <c r="E29" s="51"/>
      <c r="F29" s="51"/>
      <c r="G29" s="56"/>
      <c r="H29" s="56"/>
      <c r="I29" s="55"/>
      <c r="J29" s="20" t="str">
        <f t="shared" si="0"/>
        <v/>
      </c>
    </row>
    <row r="30" spans="2:21" x14ac:dyDescent="0.35">
      <c r="B30" s="54" t="s">
        <v>61</v>
      </c>
      <c r="C30" s="51"/>
      <c r="D30" s="55"/>
      <c r="E30" s="51"/>
      <c r="F30" s="51"/>
      <c r="G30" s="56"/>
      <c r="H30" s="56"/>
      <c r="I30" s="55"/>
      <c r="J30" s="20" t="str">
        <f t="shared" si="0"/>
        <v/>
      </c>
    </row>
    <row r="31" spans="2:21" x14ac:dyDescent="0.35">
      <c r="B31" s="54" t="s">
        <v>62</v>
      </c>
      <c r="C31" s="51"/>
      <c r="D31" s="55"/>
      <c r="E31" s="51"/>
      <c r="F31" s="51"/>
      <c r="G31" s="56"/>
      <c r="H31" s="56"/>
      <c r="I31" s="55"/>
      <c r="J31" s="20" t="str">
        <f t="shared" si="0"/>
        <v/>
      </c>
    </row>
    <row r="32" spans="2:21" x14ac:dyDescent="0.35">
      <c r="B32" s="54" t="s">
        <v>63</v>
      </c>
      <c r="C32" s="51"/>
      <c r="D32" s="55"/>
      <c r="E32" s="51"/>
      <c r="F32" s="51"/>
      <c r="G32" s="56"/>
      <c r="H32" s="56"/>
      <c r="I32" s="55"/>
      <c r="J32" s="20" t="str">
        <f t="shared" si="0"/>
        <v/>
      </c>
    </row>
    <row r="33" spans="2:10" x14ac:dyDescent="0.35">
      <c r="B33" s="54" t="s">
        <v>64</v>
      </c>
      <c r="C33" s="51"/>
      <c r="D33" s="55"/>
      <c r="E33" s="51"/>
      <c r="F33" s="51"/>
      <c r="G33" s="56"/>
      <c r="H33" s="56"/>
      <c r="I33" s="55"/>
      <c r="J33" s="20" t="str">
        <f t="shared" si="0"/>
        <v/>
      </c>
    </row>
    <row r="34" spans="2:10" x14ac:dyDescent="0.35">
      <c r="B34" s="54" t="s">
        <v>65</v>
      </c>
      <c r="C34" s="51"/>
      <c r="D34" s="55"/>
      <c r="E34" s="51"/>
      <c r="F34" s="51"/>
      <c r="G34" s="56"/>
      <c r="H34" s="56"/>
      <c r="I34" s="55"/>
      <c r="J34" s="20" t="str">
        <f t="shared" si="0"/>
        <v/>
      </c>
    </row>
    <row r="35" spans="2:10" x14ac:dyDescent="0.35">
      <c r="B35" s="54" t="s">
        <v>66</v>
      </c>
      <c r="C35" s="51"/>
      <c r="D35" s="55"/>
      <c r="E35" s="51"/>
      <c r="F35" s="51"/>
      <c r="G35" s="56"/>
      <c r="H35" s="56"/>
      <c r="I35" s="55"/>
      <c r="J35" s="20" t="str">
        <f t="shared" si="0"/>
        <v/>
      </c>
    </row>
    <row r="36" spans="2:10" x14ac:dyDescent="0.35">
      <c r="B36" s="54" t="s">
        <v>67</v>
      </c>
      <c r="C36" s="51"/>
      <c r="D36" s="55"/>
      <c r="E36" s="51"/>
      <c r="F36" s="51"/>
      <c r="G36" s="56"/>
      <c r="H36" s="56"/>
      <c r="I36" s="55"/>
      <c r="J36" s="20" t="str">
        <f t="shared" si="0"/>
        <v/>
      </c>
    </row>
    <row r="37" spans="2:10" x14ac:dyDescent="0.35">
      <c r="B37" s="54" t="s">
        <v>68</v>
      </c>
      <c r="C37" s="51"/>
      <c r="D37" s="55"/>
      <c r="E37" s="51"/>
      <c r="F37" s="51"/>
      <c r="G37" s="56"/>
      <c r="H37" s="56"/>
      <c r="I37" s="55"/>
      <c r="J37" s="20" t="str">
        <f t="shared" si="0"/>
        <v/>
      </c>
    </row>
    <row r="38" spans="2:10" x14ac:dyDescent="0.35">
      <c r="B38" s="54" t="s">
        <v>69</v>
      </c>
      <c r="C38" s="51"/>
      <c r="D38" s="55"/>
      <c r="E38" s="51"/>
      <c r="F38" s="51"/>
      <c r="G38" s="56"/>
      <c r="H38" s="56"/>
      <c r="I38" s="55"/>
      <c r="J38" s="20" t="str">
        <f t="shared" si="0"/>
        <v/>
      </c>
    </row>
    <row r="39" spans="2:10" x14ac:dyDescent="0.35">
      <c r="B39" s="54" t="s">
        <v>70</v>
      </c>
      <c r="C39" s="51"/>
      <c r="D39" s="55"/>
      <c r="E39" s="51"/>
      <c r="F39" s="51"/>
      <c r="G39" s="56"/>
      <c r="H39" s="56"/>
      <c r="I39" s="55"/>
      <c r="J39" s="20" t="str">
        <f t="shared" si="0"/>
        <v/>
      </c>
    </row>
    <row r="40" spans="2:10" x14ac:dyDescent="0.35">
      <c r="B40" s="54" t="s">
        <v>71</v>
      </c>
      <c r="C40" s="51"/>
      <c r="D40" s="55"/>
      <c r="E40" s="51"/>
      <c r="F40" s="51"/>
      <c r="G40" s="56"/>
      <c r="H40" s="56"/>
      <c r="I40" s="55"/>
      <c r="J40" s="20" t="str">
        <f t="shared" si="0"/>
        <v/>
      </c>
    </row>
    <row r="41" spans="2:10" x14ac:dyDescent="0.35">
      <c r="B41" s="54" t="s">
        <v>72</v>
      </c>
      <c r="C41" s="51"/>
      <c r="D41" s="55"/>
      <c r="E41" s="51"/>
      <c r="F41" s="51"/>
      <c r="G41" s="56"/>
      <c r="H41" s="56"/>
      <c r="I41" s="55"/>
      <c r="J41" s="20" t="str">
        <f t="shared" si="0"/>
        <v/>
      </c>
    </row>
    <row r="42" spans="2:10" x14ac:dyDescent="0.35">
      <c r="B42" s="54" t="s">
        <v>73</v>
      </c>
      <c r="C42" s="51"/>
      <c r="D42" s="55"/>
      <c r="E42" s="51"/>
      <c r="F42" s="51"/>
      <c r="G42" s="56"/>
      <c r="H42" s="56"/>
      <c r="I42" s="55"/>
      <c r="J42" s="20" t="str">
        <f t="shared" si="0"/>
        <v/>
      </c>
    </row>
    <row r="43" spans="2:10" x14ac:dyDescent="0.35">
      <c r="B43" s="54" t="s">
        <v>74</v>
      </c>
      <c r="C43" s="51"/>
      <c r="D43" s="55"/>
      <c r="E43" s="51"/>
      <c r="F43" s="51"/>
      <c r="G43" s="56"/>
      <c r="H43" s="56"/>
      <c r="I43" s="55"/>
      <c r="J43" s="20" t="str">
        <f t="shared" si="0"/>
        <v/>
      </c>
    </row>
    <row r="44" spans="2:10" x14ac:dyDescent="0.35">
      <c r="B44" s="54" t="s">
        <v>75</v>
      </c>
      <c r="C44" s="51"/>
      <c r="D44" s="55"/>
      <c r="E44" s="51"/>
      <c r="F44" s="51"/>
      <c r="G44" s="56"/>
      <c r="H44" s="56"/>
      <c r="I44" s="55"/>
      <c r="J44" s="20" t="str">
        <f t="shared" si="0"/>
        <v/>
      </c>
    </row>
    <row r="45" spans="2:10" x14ac:dyDescent="0.35">
      <c r="B45" s="54" t="s">
        <v>76</v>
      </c>
      <c r="C45" s="51"/>
      <c r="D45" s="55"/>
      <c r="E45" s="51"/>
      <c r="F45" s="51"/>
      <c r="G45" s="56"/>
      <c r="H45" s="56"/>
      <c r="I45" s="55"/>
      <c r="J45" s="20" t="str">
        <f t="shared" si="0"/>
        <v/>
      </c>
    </row>
    <row r="46" spans="2:10" x14ac:dyDescent="0.35">
      <c r="B46" s="54" t="s">
        <v>77</v>
      </c>
      <c r="C46" s="51"/>
      <c r="D46" s="55"/>
      <c r="E46" s="51"/>
      <c r="F46" s="51"/>
      <c r="G46" s="56"/>
      <c r="H46" s="56"/>
      <c r="I46" s="55"/>
      <c r="J46" s="20" t="str">
        <f t="shared" si="0"/>
        <v/>
      </c>
    </row>
    <row r="47" spans="2:10" x14ac:dyDescent="0.35">
      <c r="B47" s="54" t="s">
        <v>78</v>
      </c>
      <c r="C47" s="51"/>
      <c r="D47" s="55"/>
      <c r="E47" s="51"/>
      <c r="F47" s="51"/>
      <c r="G47" s="56"/>
      <c r="H47" s="56"/>
      <c r="I47" s="55"/>
      <c r="J47" s="20" t="str">
        <f t="shared" si="0"/>
        <v/>
      </c>
    </row>
    <row r="48" spans="2:10" x14ac:dyDescent="0.35">
      <c r="B48" s="54" t="s">
        <v>79</v>
      </c>
      <c r="C48" s="51"/>
      <c r="D48" s="55"/>
      <c r="E48" s="51"/>
      <c r="F48" s="51"/>
      <c r="G48" s="56"/>
      <c r="H48" s="56"/>
      <c r="I48" s="55"/>
      <c r="J48" s="20" t="str">
        <f t="shared" si="0"/>
        <v/>
      </c>
    </row>
    <row r="49" spans="2:10" x14ac:dyDescent="0.35">
      <c r="B49" s="54" t="s">
        <v>80</v>
      </c>
      <c r="C49" s="51"/>
      <c r="D49" s="55"/>
      <c r="E49" s="51"/>
      <c r="F49" s="51"/>
      <c r="G49" s="56"/>
      <c r="H49" s="56"/>
      <c r="I49" s="55"/>
      <c r="J49" s="20" t="str">
        <f t="shared" si="0"/>
        <v/>
      </c>
    </row>
    <row r="50" spans="2:10" x14ac:dyDescent="0.35">
      <c r="B50" s="54" t="s">
        <v>81</v>
      </c>
      <c r="C50" s="51"/>
      <c r="D50" s="55"/>
      <c r="E50" s="51"/>
      <c r="F50" s="51"/>
      <c r="G50" s="56"/>
      <c r="H50" s="56"/>
      <c r="I50" s="55"/>
      <c r="J50" s="20" t="str">
        <f t="shared" si="0"/>
        <v/>
      </c>
    </row>
    <row r="51" spans="2:10" x14ac:dyDescent="0.35">
      <c r="B51" s="54" t="s">
        <v>82</v>
      </c>
      <c r="C51" s="51"/>
      <c r="D51" s="55"/>
      <c r="E51" s="51"/>
      <c r="F51" s="51"/>
      <c r="G51" s="56"/>
      <c r="H51" s="56"/>
      <c r="I51" s="55"/>
      <c r="J51" s="20" t="str">
        <f t="shared" si="0"/>
        <v/>
      </c>
    </row>
    <row r="52" spans="2:10" x14ac:dyDescent="0.35">
      <c r="B52" s="54" t="s">
        <v>83</v>
      </c>
      <c r="C52" s="51"/>
      <c r="D52" s="55"/>
      <c r="E52" s="51"/>
      <c r="F52" s="51"/>
      <c r="G52" s="56"/>
      <c r="H52" s="56"/>
      <c r="I52" s="55"/>
      <c r="J52" s="20" t="str">
        <f t="shared" si="0"/>
        <v/>
      </c>
    </row>
    <row r="53" spans="2:10" x14ac:dyDescent="0.35">
      <c r="B53" s="54" t="s">
        <v>84</v>
      </c>
      <c r="C53" s="51"/>
      <c r="D53" s="55"/>
      <c r="E53" s="51"/>
      <c r="F53" s="51"/>
      <c r="G53" s="56"/>
      <c r="H53" s="56"/>
      <c r="I53" s="55"/>
      <c r="J53" s="20" t="str">
        <f t="shared" si="0"/>
        <v/>
      </c>
    </row>
    <row r="54" spans="2:10" x14ac:dyDescent="0.35">
      <c r="B54" s="54" t="s">
        <v>85</v>
      </c>
      <c r="C54" s="51"/>
      <c r="D54" s="55"/>
      <c r="E54" s="51"/>
      <c r="F54" s="51"/>
      <c r="G54" s="56"/>
      <c r="H54" s="56"/>
      <c r="I54" s="55"/>
      <c r="J54" s="20" t="str">
        <f t="shared" si="0"/>
        <v/>
      </c>
    </row>
    <row r="55" spans="2:10" x14ac:dyDescent="0.35">
      <c r="B55" s="54" t="s">
        <v>86</v>
      </c>
      <c r="C55" s="51"/>
      <c r="D55" s="55"/>
      <c r="E55" s="51"/>
      <c r="F55" s="51"/>
      <c r="G55" s="56"/>
      <c r="H55" s="56"/>
      <c r="I55" s="55"/>
      <c r="J55" s="20" t="str">
        <f t="shared" si="0"/>
        <v/>
      </c>
    </row>
    <row r="56" spans="2:10" x14ac:dyDescent="0.35">
      <c r="B56" s="54" t="s">
        <v>87</v>
      </c>
      <c r="C56" s="51"/>
      <c r="D56" s="55"/>
      <c r="E56" s="51"/>
      <c r="F56" s="51"/>
      <c r="G56" s="56"/>
      <c r="H56" s="56"/>
      <c r="I56" s="55"/>
      <c r="J56" s="20" t="str">
        <f t="shared" si="0"/>
        <v/>
      </c>
    </row>
    <row r="57" spans="2:10" x14ac:dyDescent="0.35">
      <c r="B57" s="54" t="s">
        <v>88</v>
      </c>
      <c r="C57" s="51"/>
      <c r="D57" s="55"/>
      <c r="E57" s="51"/>
      <c r="F57" s="51"/>
      <c r="G57" s="56"/>
      <c r="H57" s="56"/>
      <c r="I57" s="55"/>
      <c r="J57" s="20" t="str">
        <f t="shared" si="0"/>
        <v/>
      </c>
    </row>
    <row r="58" spans="2:10" x14ac:dyDescent="0.35">
      <c r="B58" s="54" t="s">
        <v>89</v>
      </c>
      <c r="C58" s="51"/>
      <c r="D58" s="55"/>
      <c r="E58" s="51"/>
      <c r="F58" s="51"/>
      <c r="G58" s="56"/>
      <c r="H58" s="56"/>
      <c r="I58" s="55"/>
      <c r="J58" s="20" t="str">
        <f t="shared" si="0"/>
        <v/>
      </c>
    </row>
    <row r="59" spans="2:10" x14ac:dyDescent="0.35">
      <c r="B59" s="54" t="s">
        <v>90</v>
      </c>
      <c r="C59" s="51"/>
      <c r="D59" s="55"/>
      <c r="E59" s="51"/>
      <c r="F59" s="51"/>
      <c r="G59" s="56"/>
      <c r="H59" s="56"/>
      <c r="I59" s="55"/>
      <c r="J59" s="20" t="str">
        <f t="shared" si="0"/>
        <v/>
      </c>
    </row>
    <row r="60" spans="2:10" x14ac:dyDescent="0.35">
      <c r="B60" s="54" t="s">
        <v>91</v>
      </c>
      <c r="C60" s="51"/>
      <c r="D60" s="55"/>
      <c r="E60" s="51"/>
      <c r="F60" s="51"/>
      <c r="G60" s="56"/>
      <c r="H60" s="56"/>
      <c r="I60" s="55"/>
      <c r="J60" s="20" t="str">
        <f t="shared" si="0"/>
        <v/>
      </c>
    </row>
    <row r="61" spans="2:10" x14ac:dyDescent="0.35">
      <c r="B61" s="54" t="s">
        <v>92</v>
      </c>
      <c r="C61" s="51"/>
      <c r="D61" s="55"/>
      <c r="E61" s="51"/>
      <c r="F61" s="51"/>
      <c r="G61" s="56"/>
      <c r="H61" s="56"/>
      <c r="I61" s="55"/>
      <c r="J61" s="20" t="str">
        <f t="shared" si="0"/>
        <v/>
      </c>
    </row>
    <row r="62" spans="2:10" x14ac:dyDescent="0.35">
      <c r="B62" s="54" t="s">
        <v>93</v>
      </c>
      <c r="C62" s="51"/>
      <c r="D62" s="55"/>
      <c r="E62" s="51"/>
      <c r="F62" s="51"/>
      <c r="G62" s="56"/>
      <c r="H62" s="56"/>
      <c r="I62" s="55"/>
      <c r="J62" s="20" t="str">
        <f t="shared" si="0"/>
        <v/>
      </c>
    </row>
    <row r="63" spans="2:10" x14ac:dyDescent="0.35">
      <c r="B63" s="54" t="s">
        <v>94</v>
      </c>
      <c r="C63" s="51"/>
      <c r="D63" s="55"/>
      <c r="E63" s="51"/>
      <c r="F63" s="51"/>
      <c r="G63" s="56"/>
      <c r="H63" s="56"/>
      <c r="I63" s="55"/>
      <c r="J63" s="20" t="str">
        <f t="shared" si="0"/>
        <v/>
      </c>
    </row>
    <row r="64" spans="2:10" x14ac:dyDescent="0.35">
      <c r="B64" s="54" t="s">
        <v>95</v>
      </c>
      <c r="C64" s="51"/>
      <c r="D64" s="55"/>
      <c r="E64" s="51"/>
      <c r="F64" s="51"/>
      <c r="G64" s="56"/>
      <c r="H64" s="56"/>
      <c r="I64" s="55"/>
      <c r="J64" s="20" t="str">
        <f t="shared" si="0"/>
        <v/>
      </c>
    </row>
    <row r="65" spans="2:10" x14ac:dyDescent="0.35">
      <c r="B65" s="54" t="s">
        <v>96</v>
      </c>
      <c r="C65" s="51"/>
      <c r="D65" s="55"/>
      <c r="E65" s="51"/>
      <c r="F65" s="51"/>
      <c r="G65" s="56"/>
      <c r="H65" s="56"/>
      <c r="I65" s="55"/>
      <c r="J65" s="20" t="str">
        <f t="shared" si="0"/>
        <v/>
      </c>
    </row>
    <row r="66" spans="2:10" x14ac:dyDescent="0.35">
      <c r="B66" s="54" t="s">
        <v>97</v>
      </c>
      <c r="C66" s="51"/>
      <c r="D66" s="55"/>
      <c r="E66" s="51"/>
      <c r="F66" s="51"/>
      <c r="G66" s="56"/>
      <c r="H66" s="56"/>
      <c r="I66" s="55"/>
      <c r="J66" s="20" t="str">
        <f t="shared" si="0"/>
        <v/>
      </c>
    </row>
    <row r="67" spans="2:10" x14ac:dyDescent="0.35">
      <c r="B67" s="54" t="s">
        <v>98</v>
      </c>
      <c r="C67" s="51"/>
      <c r="D67" s="55"/>
      <c r="E67" s="51"/>
      <c r="F67" s="51"/>
      <c r="G67" s="56"/>
      <c r="H67" s="56"/>
      <c r="I67" s="55"/>
      <c r="J67" s="20" t="str">
        <f t="shared" si="0"/>
        <v/>
      </c>
    </row>
    <row r="68" spans="2:10" x14ac:dyDescent="0.35">
      <c r="B68" s="54" t="s">
        <v>99</v>
      </c>
      <c r="C68" s="51"/>
      <c r="D68" s="55"/>
      <c r="E68" s="51"/>
      <c r="F68" s="51"/>
      <c r="G68" s="56"/>
      <c r="H68" s="56"/>
      <c r="I68" s="55"/>
      <c r="J68" s="20" t="str">
        <f t="shared" si="0"/>
        <v/>
      </c>
    </row>
    <row r="69" spans="2:10" x14ac:dyDescent="0.35">
      <c r="B69" s="54" t="s">
        <v>100</v>
      </c>
      <c r="C69" s="51"/>
      <c r="D69" s="55"/>
      <c r="E69" s="51"/>
      <c r="F69" s="51"/>
      <c r="G69" s="56"/>
      <c r="H69" s="56"/>
      <c r="I69" s="55"/>
      <c r="J69" s="20" t="str">
        <f t="shared" ref="J69:J122" si="1">IF(F69="","",((IF(F69="NO HIGH RISK",(IF(AND(G69&lt;=140,H69&lt;=90),"CONTROLADO","NO CONTROLADO")),(IF(AND(G69&lt;=130,H69&lt;=90),"CONTROLADO","NO CONTROLADO"))))))</f>
        <v/>
      </c>
    </row>
    <row r="70" spans="2:10" x14ac:dyDescent="0.35">
      <c r="B70" s="54" t="s">
        <v>101</v>
      </c>
      <c r="C70" s="51"/>
      <c r="D70" s="55"/>
      <c r="E70" s="51"/>
      <c r="F70" s="51"/>
      <c r="G70" s="56"/>
      <c r="H70" s="56"/>
      <c r="I70" s="55"/>
      <c r="J70" s="20" t="str">
        <f t="shared" si="1"/>
        <v/>
      </c>
    </row>
    <row r="71" spans="2:10" x14ac:dyDescent="0.35">
      <c r="B71" s="54" t="s">
        <v>102</v>
      </c>
      <c r="C71" s="51"/>
      <c r="D71" s="55"/>
      <c r="E71" s="51"/>
      <c r="F71" s="51"/>
      <c r="G71" s="56"/>
      <c r="H71" s="56"/>
      <c r="I71" s="55"/>
      <c r="J71" s="20" t="str">
        <f t="shared" si="1"/>
        <v/>
      </c>
    </row>
    <row r="72" spans="2:10" x14ac:dyDescent="0.35">
      <c r="B72" s="54" t="s">
        <v>103</v>
      </c>
      <c r="C72" s="51"/>
      <c r="D72" s="55"/>
      <c r="E72" s="51"/>
      <c r="F72" s="51"/>
      <c r="G72" s="56"/>
      <c r="H72" s="56"/>
      <c r="I72" s="55"/>
      <c r="J72" s="20" t="str">
        <f t="shared" si="1"/>
        <v/>
      </c>
    </row>
    <row r="73" spans="2:10" x14ac:dyDescent="0.35">
      <c r="B73" s="54" t="s">
        <v>104</v>
      </c>
      <c r="C73" s="51"/>
      <c r="D73" s="55"/>
      <c r="E73" s="51"/>
      <c r="F73" s="51"/>
      <c r="G73" s="56"/>
      <c r="H73" s="56"/>
      <c r="I73" s="55"/>
      <c r="J73" s="20" t="str">
        <f t="shared" si="1"/>
        <v/>
      </c>
    </row>
    <row r="74" spans="2:10" x14ac:dyDescent="0.35">
      <c r="B74" s="54" t="s">
        <v>105</v>
      </c>
      <c r="C74" s="51"/>
      <c r="D74" s="55"/>
      <c r="E74" s="51"/>
      <c r="F74" s="51"/>
      <c r="G74" s="56"/>
      <c r="H74" s="56"/>
      <c r="I74" s="55"/>
      <c r="J74" s="20" t="str">
        <f t="shared" si="1"/>
        <v/>
      </c>
    </row>
    <row r="75" spans="2:10" x14ac:dyDescent="0.35">
      <c r="B75" s="54" t="s">
        <v>106</v>
      </c>
      <c r="C75" s="51"/>
      <c r="D75" s="55"/>
      <c r="E75" s="51"/>
      <c r="F75" s="51"/>
      <c r="G75" s="56"/>
      <c r="H75" s="56"/>
      <c r="I75" s="55"/>
      <c r="J75" s="20" t="str">
        <f t="shared" si="1"/>
        <v/>
      </c>
    </row>
    <row r="76" spans="2:10" x14ac:dyDescent="0.35">
      <c r="B76" s="54" t="s">
        <v>107</v>
      </c>
      <c r="C76" s="51"/>
      <c r="D76" s="55"/>
      <c r="E76" s="51"/>
      <c r="F76" s="51"/>
      <c r="G76" s="56"/>
      <c r="H76" s="56"/>
      <c r="I76" s="55"/>
      <c r="J76" s="20" t="str">
        <f t="shared" si="1"/>
        <v/>
      </c>
    </row>
    <row r="77" spans="2:10" x14ac:dyDescent="0.35">
      <c r="B77" s="54" t="s">
        <v>108</v>
      </c>
      <c r="C77" s="51"/>
      <c r="D77" s="55"/>
      <c r="E77" s="51"/>
      <c r="F77" s="51"/>
      <c r="G77" s="56"/>
      <c r="H77" s="56"/>
      <c r="I77" s="55"/>
      <c r="J77" s="20" t="str">
        <f t="shared" si="1"/>
        <v/>
      </c>
    </row>
    <row r="78" spans="2:10" x14ac:dyDescent="0.35">
      <c r="B78" s="54" t="s">
        <v>109</v>
      </c>
      <c r="C78" s="51"/>
      <c r="D78" s="55"/>
      <c r="E78" s="51"/>
      <c r="F78" s="51"/>
      <c r="G78" s="56"/>
      <c r="H78" s="56"/>
      <c r="I78" s="55"/>
      <c r="J78" s="20" t="str">
        <f t="shared" si="1"/>
        <v/>
      </c>
    </row>
    <row r="79" spans="2:10" x14ac:dyDescent="0.35">
      <c r="B79" s="54" t="s">
        <v>110</v>
      </c>
      <c r="C79" s="51"/>
      <c r="D79" s="55"/>
      <c r="E79" s="51"/>
      <c r="F79" s="51"/>
      <c r="G79" s="56"/>
      <c r="H79" s="56"/>
      <c r="I79" s="55"/>
      <c r="J79" s="20" t="str">
        <f t="shared" si="1"/>
        <v/>
      </c>
    </row>
    <row r="80" spans="2:10" x14ac:dyDescent="0.35">
      <c r="B80" s="54" t="s">
        <v>111</v>
      </c>
      <c r="C80" s="51"/>
      <c r="D80" s="55"/>
      <c r="E80" s="51"/>
      <c r="F80" s="51"/>
      <c r="G80" s="56"/>
      <c r="H80" s="56"/>
      <c r="I80" s="55"/>
      <c r="J80" s="20" t="str">
        <f t="shared" si="1"/>
        <v/>
      </c>
    </row>
    <row r="81" spans="2:10" x14ac:dyDescent="0.35">
      <c r="B81" s="54" t="s">
        <v>112</v>
      </c>
      <c r="C81" s="51"/>
      <c r="D81" s="55"/>
      <c r="E81" s="51"/>
      <c r="F81" s="51"/>
      <c r="G81" s="56"/>
      <c r="H81" s="56"/>
      <c r="I81" s="55"/>
      <c r="J81" s="20" t="str">
        <f t="shared" si="1"/>
        <v/>
      </c>
    </row>
    <row r="82" spans="2:10" x14ac:dyDescent="0.35">
      <c r="B82" s="54" t="s">
        <v>113</v>
      </c>
      <c r="C82" s="51"/>
      <c r="D82" s="55"/>
      <c r="E82" s="51"/>
      <c r="F82" s="51"/>
      <c r="G82" s="56"/>
      <c r="H82" s="56"/>
      <c r="I82" s="55"/>
      <c r="J82" s="20" t="str">
        <f t="shared" si="1"/>
        <v/>
      </c>
    </row>
    <row r="83" spans="2:10" x14ac:dyDescent="0.35">
      <c r="B83" s="54" t="s">
        <v>114</v>
      </c>
      <c r="C83" s="51"/>
      <c r="D83" s="55"/>
      <c r="E83" s="51"/>
      <c r="F83" s="51"/>
      <c r="G83" s="56"/>
      <c r="H83" s="56"/>
      <c r="I83" s="55"/>
      <c r="J83" s="20" t="str">
        <f t="shared" si="1"/>
        <v/>
      </c>
    </row>
    <row r="84" spans="2:10" x14ac:dyDescent="0.35">
      <c r="B84" s="54" t="s">
        <v>115</v>
      </c>
      <c r="C84" s="51"/>
      <c r="D84" s="55"/>
      <c r="E84" s="51"/>
      <c r="F84" s="51"/>
      <c r="G84" s="56"/>
      <c r="H84" s="56"/>
      <c r="I84" s="55"/>
      <c r="J84" s="20" t="str">
        <f t="shared" si="1"/>
        <v/>
      </c>
    </row>
    <row r="85" spans="2:10" x14ac:dyDescent="0.35">
      <c r="B85" s="54" t="s">
        <v>116</v>
      </c>
      <c r="C85" s="51"/>
      <c r="D85" s="55"/>
      <c r="E85" s="51"/>
      <c r="F85" s="51"/>
      <c r="G85" s="56"/>
      <c r="H85" s="56"/>
      <c r="I85" s="55"/>
      <c r="J85" s="20" t="str">
        <f t="shared" si="1"/>
        <v/>
      </c>
    </row>
    <row r="86" spans="2:10" x14ac:dyDescent="0.35">
      <c r="B86" s="54" t="s">
        <v>117</v>
      </c>
      <c r="C86" s="51"/>
      <c r="D86" s="55"/>
      <c r="E86" s="51"/>
      <c r="F86" s="51"/>
      <c r="G86" s="56"/>
      <c r="H86" s="56"/>
      <c r="I86" s="55"/>
      <c r="J86" s="20" t="str">
        <f t="shared" si="1"/>
        <v/>
      </c>
    </row>
    <row r="87" spans="2:10" x14ac:dyDescent="0.35">
      <c r="B87" s="54" t="s">
        <v>118</v>
      </c>
      <c r="C87" s="51"/>
      <c r="D87" s="55"/>
      <c r="E87" s="51"/>
      <c r="F87" s="51"/>
      <c r="G87" s="56"/>
      <c r="H87" s="56"/>
      <c r="I87" s="55"/>
      <c r="J87" s="20" t="str">
        <f t="shared" si="1"/>
        <v/>
      </c>
    </row>
    <row r="88" spans="2:10" x14ac:dyDescent="0.35">
      <c r="B88" s="54" t="s">
        <v>119</v>
      </c>
      <c r="C88" s="51"/>
      <c r="D88" s="55"/>
      <c r="E88" s="51"/>
      <c r="F88" s="51"/>
      <c r="G88" s="56"/>
      <c r="H88" s="56"/>
      <c r="I88" s="55"/>
      <c r="J88" s="20" t="str">
        <f t="shared" si="1"/>
        <v/>
      </c>
    </row>
    <row r="89" spans="2:10" x14ac:dyDescent="0.35">
      <c r="B89" s="54" t="s">
        <v>120</v>
      </c>
      <c r="C89" s="51"/>
      <c r="D89" s="55"/>
      <c r="E89" s="51"/>
      <c r="F89" s="51"/>
      <c r="G89" s="56"/>
      <c r="H89" s="56"/>
      <c r="I89" s="55"/>
      <c r="J89" s="20" t="str">
        <f t="shared" si="1"/>
        <v/>
      </c>
    </row>
    <row r="90" spans="2:10" x14ac:dyDescent="0.35">
      <c r="B90" s="54" t="s">
        <v>121</v>
      </c>
      <c r="C90" s="51"/>
      <c r="D90" s="55"/>
      <c r="E90" s="51"/>
      <c r="F90" s="51"/>
      <c r="G90" s="56"/>
      <c r="H90" s="56"/>
      <c r="I90" s="55"/>
      <c r="J90" s="20" t="str">
        <f t="shared" si="1"/>
        <v/>
      </c>
    </row>
    <row r="91" spans="2:10" x14ac:dyDescent="0.35">
      <c r="B91" s="54" t="s">
        <v>122</v>
      </c>
      <c r="C91" s="51"/>
      <c r="D91" s="55"/>
      <c r="E91" s="51"/>
      <c r="F91" s="51"/>
      <c r="G91" s="56"/>
      <c r="H91" s="56"/>
      <c r="I91" s="55"/>
      <c r="J91" s="20" t="str">
        <f t="shared" si="1"/>
        <v/>
      </c>
    </row>
    <row r="92" spans="2:10" x14ac:dyDescent="0.35">
      <c r="B92" s="54" t="s">
        <v>123</v>
      </c>
      <c r="C92" s="51"/>
      <c r="D92" s="55"/>
      <c r="E92" s="51"/>
      <c r="F92" s="51"/>
      <c r="G92" s="56"/>
      <c r="H92" s="56"/>
      <c r="I92" s="55"/>
      <c r="J92" s="20" t="str">
        <f t="shared" si="1"/>
        <v/>
      </c>
    </row>
    <row r="93" spans="2:10" x14ac:dyDescent="0.35">
      <c r="B93" s="54" t="s">
        <v>124</v>
      </c>
      <c r="C93" s="51"/>
      <c r="D93" s="55"/>
      <c r="E93" s="51"/>
      <c r="F93" s="51"/>
      <c r="G93" s="56"/>
      <c r="H93" s="56"/>
      <c r="I93" s="55"/>
      <c r="J93" s="20" t="str">
        <f t="shared" si="1"/>
        <v/>
      </c>
    </row>
    <row r="94" spans="2:10" x14ac:dyDescent="0.35">
      <c r="B94" s="54" t="s">
        <v>125</v>
      </c>
      <c r="C94" s="51"/>
      <c r="D94" s="55"/>
      <c r="E94" s="51"/>
      <c r="F94" s="51"/>
      <c r="G94" s="56"/>
      <c r="H94" s="56"/>
      <c r="I94" s="55"/>
      <c r="J94" s="20" t="str">
        <f t="shared" si="1"/>
        <v/>
      </c>
    </row>
    <row r="95" spans="2:10" x14ac:dyDescent="0.35">
      <c r="B95" s="54" t="s">
        <v>126</v>
      </c>
      <c r="C95" s="51"/>
      <c r="D95" s="55"/>
      <c r="E95" s="51"/>
      <c r="F95" s="51"/>
      <c r="G95" s="56"/>
      <c r="H95" s="56"/>
      <c r="I95" s="55"/>
      <c r="J95" s="20" t="str">
        <f t="shared" si="1"/>
        <v/>
      </c>
    </row>
    <row r="96" spans="2:10" x14ac:dyDescent="0.35">
      <c r="B96" s="54" t="s">
        <v>127</v>
      </c>
      <c r="C96" s="51"/>
      <c r="D96" s="55"/>
      <c r="E96" s="51"/>
      <c r="F96" s="51"/>
      <c r="G96" s="56"/>
      <c r="H96" s="56"/>
      <c r="I96" s="55"/>
      <c r="J96" s="20" t="str">
        <f t="shared" si="1"/>
        <v/>
      </c>
    </row>
    <row r="97" spans="2:10" x14ac:dyDescent="0.35">
      <c r="B97" s="54" t="s">
        <v>128</v>
      </c>
      <c r="C97" s="51"/>
      <c r="D97" s="55"/>
      <c r="E97" s="51"/>
      <c r="F97" s="51"/>
      <c r="G97" s="56"/>
      <c r="H97" s="56"/>
      <c r="I97" s="55"/>
      <c r="J97" s="20" t="str">
        <f t="shared" si="1"/>
        <v/>
      </c>
    </row>
    <row r="98" spans="2:10" x14ac:dyDescent="0.35">
      <c r="B98" s="54" t="s">
        <v>129</v>
      </c>
      <c r="C98" s="51"/>
      <c r="D98" s="55"/>
      <c r="E98" s="51"/>
      <c r="F98" s="51"/>
      <c r="G98" s="56"/>
      <c r="H98" s="56"/>
      <c r="I98" s="55"/>
      <c r="J98" s="20" t="str">
        <f t="shared" si="1"/>
        <v/>
      </c>
    </row>
    <row r="99" spans="2:10" x14ac:dyDescent="0.35">
      <c r="B99" s="54" t="s">
        <v>130</v>
      </c>
      <c r="C99" s="51"/>
      <c r="D99" s="55"/>
      <c r="E99" s="51"/>
      <c r="F99" s="51"/>
      <c r="G99" s="56"/>
      <c r="H99" s="56"/>
      <c r="I99" s="55"/>
      <c r="J99" s="20" t="str">
        <f t="shared" si="1"/>
        <v/>
      </c>
    </row>
    <row r="100" spans="2:10" x14ac:dyDescent="0.35">
      <c r="B100" s="54" t="s">
        <v>131</v>
      </c>
      <c r="C100" s="51"/>
      <c r="D100" s="55"/>
      <c r="E100" s="51"/>
      <c r="F100" s="51"/>
      <c r="G100" s="56"/>
      <c r="H100" s="56"/>
      <c r="I100" s="55"/>
      <c r="J100" s="20" t="str">
        <f t="shared" si="1"/>
        <v/>
      </c>
    </row>
    <row r="101" spans="2:10" x14ac:dyDescent="0.35">
      <c r="B101" s="54" t="s">
        <v>132</v>
      </c>
      <c r="C101" s="51"/>
      <c r="D101" s="55"/>
      <c r="E101" s="51"/>
      <c r="F101" s="51"/>
      <c r="G101" s="56"/>
      <c r="H101" s="56"/>
      <c r="I101" s="55"/>
      <c r="J101" s="20" t="str">
        <f t="shared" si="1"/>
        <v/>
      </c>
    </row>
    <row r="102" spans="2:10" x14ac:dyDescent="0.35">
      <c r="B102" s="54" t="s">
        <v>133</v>
      </c>
      <c r="C102" s="51"/>
      <c r="D102" s="55"/>
      <c r="E102" s="51"/>
      <c r="F102" s="51"/>
      <c r="G102" s="56"/>
      <c r="H102" s="56"/>
      <c r="I102" s="55"/>
      <c r="J102" s="20" t="str">
        <f t="shared" si="1"/>
        <v/>
      </c>
    </row>
    <row r="103" spans="2:10" x14ac:dyDescent="0.35">
      <c r="B103" s="54" t="s">
        <v>134</v>
      </c>
      <c r="C103" s="51"/>
      <c r="D103" s="55"/>
      <c r="E103" s="51"/>
      <c r="F103" s="51"/>
      <c r="G103" s="56"/>
      <c r="H103" s="56"/>
      <c r="I103" s="55"/>
      <c r="J103" s="20" t="str">
        <f t="shared" si="1"/>
        <v/>
      </c>
    </row>
    <row r="104" spans="2:10" x14ac:dyDescent="0.35">
      <c r="B104" s="54" t="s">
        <v>135</v>
      </c>
      <c r="C104" s="51"/>
      <c r="D104" s="55"/>
      <c r="E104" s="51"/>
      <c r="F104" s="51"/>
      <c r="G104" s="56"/>
      <c r="H104" s="56"/>
      <c r="I104" s="55"/>
      <c r="J104" s="20" t="str">
        <f t="shared" si="1"/>
        <v/>
      </c>
    </row>
    <row r="105" spans="2:10" x14ac:dyDescent="0.35">
      <c r="B105" s="54" t="s">
        <v>136</v>
      </c>
      <c r="C105" s="51"/>
      <c r="D105" s="55"/>
      <c r="E105" s="51"/>
      <c r="F105" s="51"/>
      <c r="G105" s="56"/>
      <c r="H105" s="56"/>
      <c r="I105" s="55"/>
      <c r="J105" s="20" t="str">
        <f t="shared" si="1"/>
        <v/>
      </c>
    </row>
    <row r="106" spans="2:10" x14ac:dyDescent="0.35">
      <c r="B106" s="54" t="s">
        <v>137</v>
      </c>
      <c r="C106" s="51"/>
      <c r="D106" s="55"/>
      <c r="E106" s="51"/>
      <c r="F106" s="51"/>
      <c r="G106" s="56"/>
      <c r="H106" s="56"/>
      <c r="I106" s="55"/>
      <c r="J106" s="20" t="str">
        <f t="shared" si="1"/>
        <v/>
      </c>
    </row>
    <row r="107" spans="2:10" x14ac:dyDescent="0.35">
      <c r="B107" s="54" t="s">
        <v>138</v>
      </c>
      <c r="C107" s="51"/>
      <c r="D107" s="55"/>
      <c r="E107" s="51"/>
      <c r="F107" s="51"/>
      <c r="G107" s="56"/>
      <c r="H107" s="56"/>
      <c r="I107" s="55"/>
      <c r="J107" s="20" t="str">
        <f t="shared" si="1"/>
        <v/>
      </c>
    </row>
    <row r="108" spans="2:10" x14ac:dyDescent="0.35">
      <c r="B108" s="54" t="s">
        <v>139</v>
      </c>
      <c r="C108" s="51"/>
      <c r="D108" s="55"/>
      <c r="E108" s="51"/>
      <c r="F108" s="51"/>
      <c r="G108" s="56"/>
      <c r="H108" s="56"/>
      <c r="I108" s="55"/>
      <c r="J108" s="20" t="str">
        <f t="shared" si="1"/>
        <v/>
      </c>
    </row>
    <row r="109" spans="2:10" x14ac:dyDescent="0.35">
      <c r="B109" s="54" t="s">
        <v>140</v>
      </c>
      <c r="C109" s="51"/>
      <c r="D109" s="55"/>
      <c r="E109" s="51"/>
      <c r="F109" s="51"/>
      <c r="G109" s="56"/>
      <c r="H109" s="56"/>
      <c r="I109" s="55"/>
      <c r="J109" s="20" t="str">
        <f t="shared" si="1"/>
        <v/>
      </c>
    </row>
    <row r="110" spans="2:10" x14ac:dyDescent="0.35">
      <c r="B110" s="54" t="s">
        <v>141</v>
      </c>
      <c r="C110" s="51"/>
      <c r="D110" s="55"/>
      <c r="E110" s="51"/>
      <c r="F110" s="51"/>
      <c r="G110" s="56"/>
      <c r="H110" s="56"/>
      <c r="I110" s="55"/>
      <c r="J110" s="20" t="str">
        <f t="shared" si="1"/>
        <v/>
      </c>
    </row>
    <row r="111" spans="2:10" x14ac:dyDescent="0.35">
      <c r="B111" s="54" t="s">
        <v>142</v>
      </c>
      <c r="C111" s="51"/>
      <c r="D111" s="55"/>
      <c r="E111" s="51"/>
      <c r="F111" s="51"/>
      <c r="G111" s="56"/>
      <c r="H111" s="56"/>
      <c r="I111" s="55"/>
      <c r="J111" s="20" t="str">
        <f t="shared" si="1"/>
        <v/>
      </c>
    </row>
    <row r="112" spans="2:10" x14ac:dyDescent="0.35">
      <c r="B112" s="54" t="s">
        <v>143</v>
      </c>
      <c r="C112" s="51"/>
      <c r="D112" s="55"/>
      <c r="E112" s="51"/>
      <c r="F112" s="51"/>
      <c r="G112" s="56"/>
      <c r="H112" s="56"/>
      <c r="I112" s="55"/>
      <c r="J112" s="20" t="str">
        <f t="shared" si="1"/>
        <v/>
      </c>
    </row>
    <row r="113" spans="2:10" x14ac:dyDescent="0.35">
      <c r="B113" s="54" t="s">
        <v>144</v>
      </c>
      <c r="C113" s="51"/>
      <c r="D113" s="55"/>
      <c r="E113" s="51"/>
      <c r="F113" s="51"/>
      <c r="G113" s="56"/>
      <c r="H113" s="56"/>
      <c r="I113" s="55"/>
      <c r="J113" s="20" t="str">
        <f t="shared" si="1"/>
        <v/>
      </c>
    </row>
    <row r="114" spans="2:10" x14ac:dyDescent="0.35">
      <c r="B114" s="54" t="s">
        <v>145</v>
      </c>
      <c r="C114" s="51"/>
      <c r="D114" s="55"/>
      <c r="E114" s="51"/>
      <c r="F114" s="51"/>
      <c r="G114" s="56"/>
      <c r="H114" s="56"/>
      <c r="I114" s="55"/>
      <c r="J114" s="20" t="str">
        <f t="shared" si="1"/>
        <v/>
      </c>
    </row>
    <row r="115" spans="2:10" x14ac:dyDescent="0.35">
      <c r="B115" s="54" t="s">
        <v>146</v>
      </c>
      <c r="C115" s="51"/>
      <c r="D115" s="55"/>
      <c r="E115" s="51"/>
      <c r="F115" s="51"/>
      <c r="G115" s="56"/>
      <c r="H115" s="56"/>
      <c r="I115" s="55"/>
      <c r="J115" s="20" t="str">
        <f t="shared" si="1"/>
        <v/>
      </c>
    </row>
    <row r="116" spans="2:10" x14ac:dyDescent="0.35">
      <c r="B116" s="54" t="s">
        <v>147</v>
      </c>
      <c r="C116" s="51"/>
      <c r="D116" s="55"/>
      <c r="E116" s="51"/>
      <c r="F116" s="51"/>
      <c r="G116" s="56"/>
      <c r="H116" s="56"/>
      <c r="I116" s="55"/>
      <c r="J116" s="20" t="str">
        <f t="shared" si="1"/>
        <v/>
      </c>
    </row>
    <row r="117" spans="2:10" x14ac:dyDescent="0.35">
      <c r="B117" s="54" t="s">
        <v>148</v>
      </c>
      <c r="C117" s="51"/>
      <c r="D117" s="55"/>
      <c r="E117" s="51"/>
      <c r="F117" s="51"/>
      <c r="G117" s="56"/>
      <c r="H117" s="56"/>
      <c r="I117" s="55"/>
      <c r="J117" s="20" t="str">
        <f t="shared" si="1"/>
        <v/>
      </c>
    </row>
    <row r="118" spans="2:10" x14ac:dyDescent="0.35">
      <c r="B118" s="54" t="s">
        <v>149</v>
      </c>
      <c r="C118" s="51"/>
      <c r="D118" s="55"/>
      <c r="E118" s="51"/>
      <c r="F118" s="51"/>
      <c r="G118" s="56"/>
      <c r="H118" s="56"/>
      <c r="I118" s="55"/>
      <c r="J118" s="20" t="str">
        <f t="shared" si="1"/>
        <v/>
      </c>
    </row>
    <row r="119" spans="2:10" x14ac:dyDescent="0.35">
      <c r="B119" s="54" t="s">
        <v>150</v>
      </c>
      <c r="C119" s="51"/>
      <c r="D119" s="55"/>
      <c r="E119" s="51"/>
      <c r="F119" s="51"/>
      <c r="G119" s="56"/>
      <c r="H119" s="56"/>
      <c r="I119" s="55"/>
      <c r="J119" s="20" t="str">
        <f t="shared" si="1"/>
        <v/>
      </c>
    </row>
    <row r="120" spans="2:10" x14ac:dyDescent="0.35">
      <c r="B120" s="54" t="s">
        <v>151</v>
      </c>
      <c r="C120" s="51"/>
      <c r="D120" s="55"/>
      <c r="E120" s="51"/>
      <c r="F120" s="51"/>
      <c r="G120" s="56"/>
      <c r="H120" s="56"/>
      <c r="I120" s="55"/>
      <c r="J120" s="20" t="str">
        <f t="shared" si="1"/>
        <v/>
      </c>
    </row>
    <row r="121" spans="2:10" x14ac:dyDescent="0.35">
      <c r="B121" s="54" t="s">
        <v>152</v>
      </c>
      <c r="C121" s="51"/>
      <c r="D121" s="55"/>
      <c r="E121" s="51"/>
      <c r="F121" s="51"/>
      <c r="G121" s="56"/>
      <c r="H121" s="56"/>
      <c r="I121" s="55"/>
      <c r="J121" s="20" t="str">
        <f t="shared" si="1"/>
        <v/>
      </c>
    </row>
    <row r="122" spans="2:10" x14ac:dyDescent="0.35">
      <c r="B122" s="54" t="s">
        <v>153</v>
      </c>
      <c r="C122" s="51"/>
      <c r="D122" s="55"/>
      <c r="E122" s="51"/>
      <c r="F122" s="51"/>
      <c r="G122" s="56"/>
      <c r="H122" s="56"/>
      <c r="I122" s="55"/>
      <c r="J122" s="20" t="str">
        <f t="shared" si="1"/>
        <v/>
      </c>
    </row>
    <row r="123" spans="2:10" x14ac:dyDescent="0.35">
      <c r="B123" s="54" t="s">
        <v>154</v>
      </c>
      <c r="C123" s="51"/>
      <c r="D123" s="55"/>
      <c r="E123" s="51"/>
      <c r="F123" s="51"/>
      <c r="G123" s="56"/>
      <c r="H123" s="56"/>
      <c r="I123" s="55"/>
      <c r="J123" s="20" t="str">
        <f>IF(F123="","",((IF(F123="NO HIGH RISK",(IF(AND(G123&lt;=140,H123&lt;=90),"CONTROLADO","NO CONTROLADO")),(IF(AND(G123&lt;=130,H123&lt;=90),"CONTROLADO","NO CONTROLADO"))))))</f>
        <v/>
      </c>
    </row>
    <row r="124" spans="2:10" x14ac:dyDescent="0.35">
      <c r="B124" s="54" t="s">
        <v>155</v>
      </c>
      <c r="C124" s="51"/>
      <c r="D124" s="55"/>
      <c r="E124" s="51"/>
      <c r="F124" s="51"/>
      <c r="G124" s="56"/>
      <c r="H124" s="56"/>
      <c r="I124" s="55"/>
      <c r="J124" s="20" t="str">
        <f>IF(F124="","",((IF(F124="NO HIGH RISK",(IF(AND(G124&lt;=140,H124&lt;=90),"CONTROLADO","NO CONTROLADO")),(IF(AND(G124&lt;=130,H124&lt;=90),"CONTROLADO","NO CONTROLADO"))))))</f>
        <v/>
      </c>
    </row>
    <row r="125" spans="2:10" x14ac:dyDescent="0.35">
      <c r="B125" s="54" t="s">
        <v>156</v>
      </c>
      <c r="C125" s="51"/>
      <c r="D125" s="55"/>
      <c r="E125" s="51"/>
      <c r="F125" s="51"/>
      <c r="G125" s="56"/>
      <c r="H125" s="56"/>
      <c r="I125" s="55"/>
      <c r="J125" s="20" t="str">
        <f t="shared" ref="J125:J188" si="2">IF(F125="","",((IF(F125="NO HIGH RISK",(IF(AND(G125&lt;=140,H125&lt;=90),"CONTROLADO","NO CONTROLADO")),(IF(AND(G125&lt;=130,H125&lt;=90),"CONTROLADO","NO CONTROLADO"))))))</f>
        <v/>
      </c>
    </row>
    <row r="126" spans="2:10" x14ac:dyDescent="0.35">
      <c r="B126" s="54" t="s">
        <v>157</v>
      </c>
      <c r="C126" s="51"/>
      <c r="D126" s="55"/>
      <c r="E126" s="51"/>
      <c r="F126" s="51"/>
      <c r="G126" s="56"/>
      <c r="H126" s="56"/>
      <c r="I126" s="55"/>
      <c r="J126" s="20" t="str">
        <f t="shared" si="2"/>
        <v/>
      </c>
    </row>
    <row r="127" spans="2:10" x14ac:dyDescent="0.35">
      <c r="B127" s="54" t="s">
        <v>158</v>
      </c>
      <c r="C127" s="51"/>
      <c r="D127" s="55"/>
      <c r="E127" s="51"/>
      <c r="F127" s="51"/>
      <c r="G127" s="56"/>
      <c r="H127" s="56"/>
      <c r="I127" s="55"/>
      <c r="J127" s="20" t="str">
        <f t="shared" si="2"/>
        <v/>
      </c>
    </row>
    <row r="128" spans="2:10" x14ac:dyDescent="0.35">
      <c r="B128" s="54" t="s">
        <v>159</v>
      </c>
      <c r="C128" s="51"/>
      <c r="D128" s="55"/>
      <c r="E128" s="51"/>
      <c r="F128" s="51"/>
      <c r="G128" s="56"/>
      <c r="H128" s="56"/>
      <c r="I128" s="55"/>
      <c r="J128" s="20" t="str">
        <f t="shared" si="2"/>
        <v/>
      </c>
    </row>
    <row r="129" spans="2:10" x14ac:dyDescent="0.35">
      <c r="B129" s="54" t="s">
        <v>160</v>
      </c>
      <c r="C129" s="51"/>
      <c r="D129" s="55"/>
      <c r="E129" s="51"/>
      <c r="F129" s="51"/>
      <c r="G129" s="56"/>
      <c r="H129" s="56"/>
      <c r="I129" s="55"/>
      <c r="J129" s="20" t="str">
        <f t="shared" si="2"/>
        <v/>
      </c>
    </row>
    <row r="130" spans="2:10" x14ac:dyDescent="0.35">
      <c r="B130" s="54" t="s">
        <v>161</v>
      </c>
      <c r="C130" s="51"/>
      <c r="D130" s="55"/>
      <c r="E130" s="51"/>
      <c r="F130" s="51"/>
      <c r="G130" s="56"/>
      <c r="H130" s="56"/>
      <c r="I130" s="55"/>
      <c r="J130" s="20" t="str">
        <f t="shared" si="2"/>
        <v/>
      </c>
    </row>
    <row r="131" spans="2:10" x14ac:dyDescent="0.35">
      <c r="B131" s="54" t="s">
        <v>162</v>
      </c>
      <c r="C131" s="51"/>
      <c r="D131" s="55"/>
      <c r="E131" s="51"/>
      <c r="F131" s="51"/>
      <c r="G131" s="56"/>
      <c r="H131" s="56"/>
      <c r="I131" s="55"/>
      <c r="J131" s="20" t="str">
        <f t="shared" si="2"/>
        <v/>
      </c>
    </row>
    <row r="132" spans="2:10" x14ac:dyDescent="0.35">
      <c r="B132" s="54" t="s">
        <v>163</v>
      </c>
      <c r="C132" s="51"/>
      <c r="D132" s="55"/>
      <c r="E132" s="51"/>
      <c r="F132" s="51"/>
      <c r="G132" s="56"/>
      <c r="H132" s="56"/>
      <c r="I132" s="55"/>
      <c r="J132" s="20" t="str">
        <f t="shared" si="2"/>
        <v/>
      </c>
    </row>
    <row r="133" spans="2:10" x14ac:dyDescent="0.35">
      <c r="B133" s="54" t="s">
        <v>164</v>
      </c>
      <c r="C133" s="51"/>
      <c r="D133" s="55"/>
      <c r="E133" s="51"/>
      <c r="F133" s="51"/>
      <c r="G133" s="56"/>
      <c r="H133" s="56"/>
      <c r="I133" s="55"/>
      <c r="J133" s="20" t="str">
        <f t="shared" si="2"/>
        <v/>
      </c>
    </row>
    <row r="134" spans="2:10" x14ac:dyDescent="0.35">
      <c r="B134" s="54" t="s">
        <v>165</v>
      </c>
      <c r="C134" s="51"/>
      <c r="D134" s="55"/>
      <c r="E134" s="51"/>
      <c r="F134" s="51"/>
      <c r="G134" s="56"/>
      <c r="H134" s="56"/>
      <c r="I134" s="55"/>
      <c r="J134" s="20" t="str">
        <f t="shared" si="2"/>
        <v/>
      </c>
    </row>
    <row r="135" spans="2:10" x14ac:dyDescent="0.35">
      <c r="B135" s="54" t="s">
        <v>166</v>
      </c>
      <c r="C135" s="51"/>
      <c r="D135" s="55"/>
      <c r="E135" s="51"/>
      <c r="F135" s="51"/>
      <c r="G135" s="56"/>
      <c r="H135" s="56"/>
      <c r="I135" s="55"/>
      <c r="J135" s="20" t="str">
        <f t="shared" si="2"/>
        <v/>
      </c>
    </row>
    <row r="136" spans="2:10" x14ac:dyDescent="0.35">
      <c r="B136" s="54" t="s">
        <v>167</v>
      </c>
      <c r="C136" s="51"/>
      <c r="D136" s="55"/>
      <c r="E136" s="51"/>
      <c r="F136" s="51"/>
      <c r="G136" s="56"/>
      <c r="H136" s="56"/>
      <c r="I136" s="55"/>
      <c r="J136" s="20" t="str">
        <f t="shared" si="2"/>
        <v/>
      </c>
    </row>
    <row r="137" spans="2:10" x14ac:dyDescent="0.35">
      <c r="B137" s="54" t="s">
        <v>168</v>
      </c>
      <c r="C137" s="51"/>
      <c r="D137" s="55"/>
      <c r="E137" s="51"/>
      <c r="F137" s="51"/>
      <c r="G137" s="56"/>
      <c r="H137" s="56"/>
      <c r="I137" s="55"/>
      <c r="J137" s="20" t="str">
        <f t="shared" si="2"/>
        <v/>
      </c>
    </row>
    <row r="138" spans="2:10" x14ac:dyDescent="0.35">
      <c r="B138" s="54" t="s">
        <v>169</v>
      </c>
      <c r="C138" s="51"/>
      <c r="D138" s="55"/>
      <c r="E138" s="51"/>
      <c r="F138" s="51"/>
      <c r="G138" s="56"/>
      <c r="H138" s="56"/>
      <c r="I138" s="55"/>
      <c r="J138" s="20" t="str">
        <f t="shared" si="2"/>
        <v/>
      </c>
    </row>
    <row r="139" spans="2:10" x14ac:dyDescent="0.35">
      <c r="B139" s="54" t="s">
        <v>170</v>
      </c>
      <c r="C139" s="51"/>
      <c r="D139" s="55"/>
      <c r="E139" s="51"/>
      <c r="F139" s="51"/>
      <c r="G139" s="56"/>
      <c r="H139" s="56"/>
      <c r="I139" s="55"/>
      <c r="J139" s="20" t="str">
        <f t="shared" si="2"/>
        <v/>
      </c>
    </row>
    <row r="140" spans="2:10" x14ac:dyDescent="0.35">
      <c r="B140" s="54" t="s">
        <v>171</v>
      </c>
      <c r="C140" s="51"/>
      <c r="D140" s="55"/>
      <c r="E140" s="51"/>
      <c r="F140" s="51"/>
      <c r="G140" s="56"/>
      <c r="H140" s="56"/>
      <c r="I140" s="55"/>
      <c r="J140" s="20" t="str">
        <f t="shared" si="2"/>
        <v/>
      </c>
    </row>
    <row r="141" spans="2:10" x14ac:dyDescent="0.35">
      <c r="B141" s="54" t="s">
        <v>172</v>
      </c>
      <c r="C141" s="51"/>
      <c r="D141" s="55"/>
      <c r="E141" s="51"/>
      <c r="F141" s="51"/>
      <c r="G141" s="56"/>
      <c r="H141" s="56"/>
      <c r="I141" s="55"/>
      <c r="J141" s="20" t="str">
        <f t="shared" si="2"/>
        <v/>
      </c>
    </row>
    <row r="142" spans="2:10" x14ac:dyDescent="0.35">
      <c r="B142" s="54" t="s">
        <v>173</v>
      </c>
      <c r="C142" s="51"/>
      <c r="D142" s="55"/>
      <c r="E142" s="51"/>
      <c r="F142" s="51"/>
      <c r="G142" s="56"/>
      <c r="H142" s="56"/>
      <c r="I142" s="55"/>
      <c r="J142" s="20" t="str">
        <f t="shared" si="2"/>
        <v/>
      </c>
    </row>
    <row r="143" spans="2:10" x14ac:dyDescent="0.35">
      <c r="B143" s="54" t="s">
        <v>174</v>
      </c>
      <c r="C143" s="51"/>
      <c r="D143" s="55"/>
      <c r="E143" s="51"/>
      <c r="F143" s="51"/>
      <c r="G143" s="56"/>
      <c r="H143" s="56"/>
      <c r="I143" s="55"/>
      <c r="J143" s="20" t="str">
        <f t="shared" si="2"/>
        <v/>
      </c>
    </row>
    <row r="144" spans="2:10" x14ac:dyDescent="0.35">
      <c r="B144" s="54" t="s">
        <v>175</v>
      </c>
      <c r="C144" s="51"/>
      <c r="D144" s="55"/>
      <c r="E144" s="51"/>
      <c r="F144" s="51"/>
      <c r="G144" s="56"/>
      <c r="H144" s="56"/>
      <c r="I144" s="55"/>
      <c r="J144" s="20" t="str">
        <f t="shared" si="2"/>
        <v/>
      </c>
    </row>
    <row r="145" spans="2:10" x14ac:dyDescent="0.35">
      <c r="B145" s="54" t="s">
        <v>176</v>
      </c>
      <c r="C145" s="51"/>
      <c r="D145" s="55"/>
      <c r="E145" s="51"/>
      <c r="F145" s="51"/>
      <c r="G145" s="56"/>
      <c r="H145" s="56"/>
      <c r="I145" s="55"/>
      <c r="J145" s="20" t="str">
        <f t="shared" si="2"/>
        <v/>
      </c>
    </row>
    <row r="146" spans="2:10" x14ac:dyDescent="0.35">
      <c r="B146" s="54" t="s">
        <v>177</v>
      </c>
      <c r="C146" s="51"/>
      <c r="D146" s="55"/>
      <c r="E146" s="51"/>
      <c r="F146" s="51"/>
      <c r="G146" s="56"/>
      <c r="H146" s="56"/>
      <c r="I146" s="55"/>
      <c r="J146" s="20" t="str">
        <f t="shared" si="2"/>
        <v/>
      </c>
    </row>
    <row r="147" spans="2:10" x14ac:dyDescent="0.35">
      <c r="B147" s="54" t="s">
        <v>178</v>
      </c>
      <c r="C147" s="51"/>
      <c r="D147" s="55"/>
      <c r="E147" s="51"/>
      <c r="F147" s="51"/>
      <c r="G147" s="56"/>
      <c r="H147" s="56"/>
      <c r="I147" s="55"/>
      <c r="J147" s="20" t="str">
        <f t="shared" si="2"/>
        <v/>
      </c>
    </row>
    <row r="148" spans="2:10" x14ac:dyDescent="0.35">
      <c r="B148" s="54" t="s">
        <v>179</v>
      </c>
      <c r="C148" s="51"/>
      <c r="D148" s="55"/>
      <c r="E148" s="51"/>
      <c r="F148" s="51"/>
      <c r="G148" s="56"/>
      <c r="H148" s="56"/>
      <c r="I148" s="55"/>
      <c r="J148" s="20" t="str">
        <f t="shared" si="2"/>
        <v/>
      </c>
    </row>
    <row r="149" spans="2:10" x14ac:dyDescent="0.35">
      <c r="B149" s="54" t="s">
        <v>180</v>
      </c>
      <c r="C149" s="51"/>
      <c r="D149" s="55"/>
      <c r="E149" s="51"/>
      <c r="F149" s="51"/>
      <c r="G149" s="56"/>
      <c r="H149" s="56"/>
      <c r="I149" s="55"/>
      <c r="J149" s="20" t="str">
        <f t="shared" si="2"/>
        <v/>
      </c>
    </row>
    <row r="150" spans="2:10" x14ac:dyDescent="0.35">
      <c r="B150" s="54" t="s">
        <v>181</v>
      </c>
      <c r="C150" s="51"/>
      <c r="D150" s="55"/>
      <c r="E150" s="51"/>
      <c r="F150" s="51"/>
      <c r="G150" s="56"/>
      <c r="H150" s="56"/>
      <c r="I150" s="55"/>
      <c r="J150" s="20" t="str">
        <f t="shared" si="2"/>
        <v/>
      </c>
    </row>
    <row r="151" spans="2:10" x14ac:dyDescent="0.35">
      <c r="B151" s="54" t="s">
        <v>182</v>
      </c>
      <c r="C151" s="51"/>
      <c r="D151" s="55"/>
      <c r="E151" s="51"/>
      <c r="F151" s="51"/>
      <c r="G151" s="56"/>
      <c r="H151" s="56"/>
      <c r="I151" s="55"/>
      <c r="J151" s="20" t="str">
        <f t="shared" si="2"/>
        <v/>
      </c>
    </row>
    <row r="152" spans="2:10" x14ac:dyDescent="0.35">
      <c r="B152" s="54" t="s">
        <v>183</v>
      </c>
      <c r="C152" s="51"/>
      <c r="D152" s="55"/>
      <c r="E152" s="51"/>
      <c r="F152" s="51"/>
      <c r="G152" s="56"/>
      <c r="H152" s="56"/>
      <c r="I152" s="55"/>
      <c r="J152" s="20" t="str">
        <f t="shared" si="2"/>
        <v/>
      </c>
    </row>
    <row r="153" spans="2:10" x14ac:dyDescent="0.35">
      <c r="B153" s="54" t="s">
        <v>184</v>
      </c>
      <c r="C153" s="51"/>
      <c r="D153" s="55"/>
      <c r="E153" s="51"/>
      <c r="F153" s="51"/>
      <c r="G153" s="56"/>
      <c r="H153" s="56"/>
      <c r="I153" s="55"/>
      <c r="J153" s="20" t="str">
        <f t="shared" si="2"/>
        <v/>
      </c>
    </row>
    <row r="154" spans="2:10" x14ac:dyDescent="0.35">
      <c r="B154" s="54" t="s">
        <v>185</v>
      </c>
      <c r="C154" s="51"/>
      <c r="D154" s="55"/>
      <c r="E154" s="51"/>
      <c r="F154" s="51"/>
      <c r="G154" s="56"/>
      <c r="H154" s="56"/>
      <c r="I154" s="55"/>
      <c r="J154" s="20" t="str">
        <f t="shared" si="2"/>
        <v/>
      </c>
    </row>
    <row r="155" spans="2:10" x14ac:dyDescent="0.35">
      <c r="B155" s="54" t="s">
        <v>186</v>
      </c>
      <c r="C155" s="51"/>
      <c r="D155" s="55"/>
      <c r="E155" s="51"/>
      <c r="F155" s="51"/>
      <c r="G155" s="56"/>
      <c r="H155" s="56"/>
      <c r="I155" s="55"/>
      <c r="J155" s="20" t="str">
        <f t="shared" si="2"/>
        <v/>
      </c>
    </row>
    <row r="156" spans="2:10" x14ac:dyDescent="0.35">
      <c r="B156" s="54" t="s">
        <v>187</v>
      </c>
      <c r="C156" s="51"/>
      <c r="D156" s="55"/>
      <c r="E156" s="51"/>
      <c r="F156" s="51"/>
      <c r="G156" s="56"/>
      <c r="H156" s="56"/>
      <c r="I156" s="55"/>
      <c r="J156" s="20" t="str">
        <f t="shared" si="2"/>
        <v/>
      </c>
    </row>
    <row r="157" spans="2:10" x14ac:dyDescent="0.35">
      <c r="B157" s="54" t="s">
        <v>188</v>
      </c>
      <c r="C157" s="51"/>
      <c r="D157" s="55"/>
      <c r="E157" s="51"/>
      <c r="F157" s="51"/>
      <c r="G157" s="56"/>
      <c r="H157" s="56"/>
      <c r="I157" s="55"/>
      <c r="J157" s="20" t="str">
        <f t="shared" si="2"/>
        <v/>
      </c>
    </row>
    <row r="158" spans="2:10" x14ac:dyDescent="0.35">
      <c r="B158" s="54" t="s">
        <v>189</v>
      </c>
      <c r="C158" s="51"/>
      <c r="D158" s="55"/>
      <c r="E158" s="51"/>
      <c r="F158" s="51"/>
      <c r="G158" s="56"/>
      <c r="H158" s="56"/>
      <c r="I158" s="55"/>
      <c r="J158" s="20" t="str">
        <f t="shared" si="2"/>
        <v/>
      </c>
    </row>
    <row r="159" spans="2:10" x14ac:dyDescent="0.35">
      <c r="B159" s="54" t="s">
        <v>190</v>
      </c>
      <c r="C159" s="51"/>
      <c r="D159" s="55"/>
      <c r="E159" s="51"/>
      <c r="F159" s="51"/>
      <c r="G159" s="56"/>
      <c r="H159" s="56"/>
      <c r="I159" s="55"/>
      <c r="J159" s="20" t="str">
        <f t="shared" si="2"/>
        <v/>
      </c>
    </row>
    <row r="160" spans="2:10" x14ac:dyDescent="0.35">
      <c r="B160" s="54" t="s">
        <v>191</v>
      </c>
      <c r="C160" s="51"/>
      <c r="D160" s="55"/>
      <c r="E160" s="51"/>
      <c r="F160" s="51"/>
      <c r="G160" s="56"/>
      <c r="H160" s="56"/>
      <c r="I160" s="55"/>
      <c r="J160" s="20" t="str">
        <f t="shared" si="2"/>
        <v/>
      </c>
    </row>
    <row r="161" spans="2:10" x14ac:dyDescent="0.35">
      <c r="B161" s="54" t="s">
        <v>192</v>
      </c>
      <c r="C161" s="51"/>
      <c r="D161" s="55"/>
      <c r="E161" s="51"/>
      <c r="F161" s="51"/>
      <c r="G161" s="56"/>
      <c r="H161" s="56"/>
      <c r="I161" s="55"/>
      <c r="J161" s="20" t="str">
        <f t="shared" si="2"/>
        <v/>
      </c>
    </row>
    <row r="162" spans="2:10" x14ac:dyDescent="0.35">
      <c r="B162" s="54" t="s">
        <v>193</v>
      </c>
      <c r="C162" s="51"/>
      <c r="D162" s="55"/>
      <c r="E162" s="51"/>
      <c r="F162" s="51"/>
      <c r="G162" s="56"/>
      <c r="H162" s="56"/>
      <c r="I162" s="55"/>
      <c r="J162" s="20" t="str">
        <f t="shared" si="2"/>
        <v/>
      </c>
    </row>
    <row r="163" spans="2:10" x14ac:dyDescent="0.35">
      <c r="B163" s="54" t="s">
        <v>194</v>
      </c>
      <c r="C163" s="51"/>
      <c r="D163" s="55"/>
      <c r="E163" s="51"/>
      <c r="F163" s="51"/>
      <c r="G163" s="56"/>
      <c r="H163" s="56"/>
      <c r="I163" s="55"/>
      <c r="J163" s="20" t="str">
        <f t="shared" si="2"/>
        <v/>
      </c>
    </row>
    <row r="164" spans="2:10" x14ac:dyDescent="0.35">
      <c r="B164" s="54" t="s">
        <v>195</v>
      </c>
      <c r="C164" s="51"/>
      <c r="D164" s="55"/>
      <c r="E164" s="51"/>
      <c r="F164" s="51"/>
      <c r="G164" s="56"/>
      <c r="H164" s="56"/>
      <c r="I164" s="55"/>
      <c r="J164" s="20" t="str">
        <f t="shared" si="2"/>
        <v/>
      </c>
    </row>
    <row r="165" spans="2:10" x14ac:dyDescent="0.35">
      <c r="B165" s="54" t="s">
        <v>196</v>
      </c>
      <c r="C165" s="51"/>
      <c r="D165" s="55"/>
      <c r="E165" s="51"/>
      <c r="F165" s="51"/>
      <c r="G165" s="56"/>
      <c r="H165" s="56"/>
      <c r="I165" s="55"/>
      <c r="J165" s="20" t="str">
        <f t="shared" si="2"/>
        <v/>
      </c>
    </row>
    <row r="166" spans="2:10" x14ac:dyDescent="0.35">
      <c r="B166" s="54" t="s">
        <v>197</v>
      </c>
      <c r="C166" s="51"/>
      <c r="D166" s="55"/>
      <c r="E166" s="51"/>
      <c r="F166" s="51"/>
      <c r="G166" s="56"/>
      <c r="H166" s="56"/>
      <c r="I166" s="55"/>
      <c r="J166" s="20" t="str">
        <f t="shared" si="2"/>
        <v/>
      </c>
    </row>
    <row r="167" spans="2:10" x14ac:dyDescent="0.35">
      <c r="B167" s="54" t="s">
        <v>198</v>
      </c>
      <c r="C167" s="51"/>
      <c r="D167" s="55"/>
      <c r="E167" s="51"/>
      <c r="F167" s="51"/>
      <c r="G167" s="56"/>
      <c r="H167" s="56"/>
      <c r="I167" s="55"/>
      <c r="J167" s="20" t="str">
        <f t="shared" si="2"/>
        <v/>
      </c>
    </row>
    <row r="168" spans="2:10" x14ac:dyDescent="0.35">
      <c r="B168" s="54" t="s">
        <v>199</v>
      </c>
      <c r="C168" s="51"/>
      <c r="D168" s="55"/>
      <c r="E168" s="51"/>
      <c r="F168" s="51"/>
      <c r="G168" s="56"/>
      <c r="H168" s="56"/>
      <c r="I168" s="55"/>
      <c r="J168" s="20" t="str">
        <f t="shared" si="2"/>
        <v/>
      </c>
    </row>
    <row r="169" spans="2:10" x14ac:dyDescent="0.35">
      <c r="B169" s="54" t="s">
        <v>200</v>
      </c>
      <c r="C169" s="51"/>
      <c r="D169" s="55"/>
      <c r="E169" s="51"/>
      <c r="F169" s="51"/>
      <c r="G169" s="56"/>
      <c r="H169" s="56"/>
      <c r="I169" s="55"/>
      <c r="J169" s="20" t="str">
        <f t="shared" si="2"/>
        <v/>
      </c>
    </row>
    <row r="170" spans="2:10" x14ac:dyDescent="0.35">
      <c r="B170" s="54" t="s">
        <v>201</v>
      </c>
      <c r="C170" s="51"/>
      <c r="D170" s="55"/>
      <c r="E170" s="51"/>
      <c r="F170" s="51"/>
      <c r="G170" s="56"/>
      <c r="H170" s="56"/>
      <c r="I170" s="55"/>
      <c r="J170" s="20" t="str">
        <f t="shared" si="2"/>
        <v/>
      </c>
    </row>
    <row r="171" spans="2:10" x14ac:dyDescent="0.35">
      <c r="B171" s="54" t="s">
        <v>202</v>
      </c>
      <c r="C171" s="51"/>
      <c r="D171" s="55"/>
      <c r="E171" s="51"/>
      <c r="F171" s="51"/>
      <c r="G171" s="56"/>
      <c r="H171" s="56"/>
      <c r="I171" s="55"/>
      <c r="J171" s="20" t="str">
        <f t="shared" si="2"/>
        <v/>
      </c>
    </row>
    <row r="172" spans="2:10" x14ac:dyDescent="0.35">
      <c r="B172" s="54" t="s">
        <v>203</v>
      </c>
      <c r="C172" s="51"/>
      <c r="D172" s="55"/>
      <c r="E172" s="51"/>
      <c r="F172" s="51"/>
      <c r="G172" s="56"/>
      <c r="H172" s="56"/>
      <c r="I172" s="55"/>
      <c r="J172" s="20" t="str">
        <f t="shared" si="2"/>
        <v/>
      </c>
    </row>
    <row r="173" spans="2:10" x14ac:dyDescent="0.35">
      <c r="B173" s="54" t="s">
        <v>204</v>
      </c>
      <c r="C173" s="51"/>
      <c r="D173" s="55"/>
      <c r="E173" s="51"/>
      <c r="F173" s="51"/>
      <c r="G173" s="56"/>
      <c r="H173" s="56"/>
      <c r="I173" s="55"/>
      <c r="J173" s="20" t="str">
        <f t="shared" si="2"/>
        <v/>
      </c>
    </row>
    <row r="174" spans="2:10" x14ac:dyDescent="0.35">
      <c r="B174" s="54" t="s">
        <v>205</v>
      </c>
      <c r="C174" s="51"/>
      <c r="D174" s="55"/>
      <c r="E174" s="51"/>
      <c r="F174" s="51"/>
      <c r="G174" s="56"/>
      <c r="H174" s="56"/>
      <c r="I174" s="55"/>
      <c r="J174" s="20" t="str">
        <f t="shared" si="2"/>
        <v/>
      </c>
    </row>
    <row r="175" spans="2:10" x14ac:dyDescent="0.35">
      <c r="B175" s="54" t="s">
        <v>206</v>
      </c>
      <c r="C175" s="51"/>
      <c r="D175" s="55"/>
      <c r="E175" s="51"/>
      <c r="F175" s="51"/>
      <c r="G175" s="56"/>
      <c r="H175" s="56"/>
      <c r="I175" s="55"/>
      <c r="J175" s="20" t="str">
        <f t="shared" si="2"/>
        <v/>
      </c>
    </row>
    <row r="176" spans="2:10" x14ac:dyDescent="0.35">
      <c r="B176" s="54" t="s">
        <v>207</v>
      </c>
      <c r="C176" s="51"/>
      <c r="D176" s="55"/>
      <c r="E176" s="51"/>
      <c r="F176" s="51"/>
      <c r="G176" s="56"/>
      <c r="H176" s="56"/>
      <c r="I176" s="55"/>
      <c r="J176" s="20" t="str">
        <f t="shared" si="2"/>
        <v/>
      </c>
    </row>
    <row r="177" spans="2:10" x14ac:dyDescent="0.35">
      <c r="B177" s="54" t="s">
        <v>208</v>
      </c>
      <c r="C177" s="51"/>
      <c r="D177" s="55"/>
      <c r="E177" s="51"/>
      <c r="F177" s="51"/>
      <c r="G177" s="56"/>
      <c r="H177" s="56"/>
      <c r="I177" s="55"/>
      <c r="J177" s="20" t="str">
        <f t="shared" si="2"/>
        <v/>
      </c>
    </row>
    <row r="178" spans="2:10" x14ac:dyDescent="0.35">
      <c r="B178" s="54" t="s">
        <v>209</v>
      </c>
      <c r="C178" s="51"/>
      <c r="D178" s="55"/>
      <c r="E178" s="51"/>
      <c r="F178" s="51"/>
      <c r="G178" s="56"/>
      <c r="H178" s="56"/>
      <c r="I178" s="55"/>
      <c r="J178" s="20" t="str">
        <f t="shared" si="2"/>
        <v/>
      </c>
    </row>
    <row r="179" spans="2:10" x14ac:dyDescent="0.35">
      <c r="B179" s="54" t="s">
        <v>210</v>
      </c>
      <c r="C179" s="51"/>
      <c r="D179" s="55"/>
      <c r="E179" s="51"/>
      <c r="F179" s="51"/>
      <c r="G179" s="56"/>
      <c r="H179" s="56"/>
      <c r="I179" s="55"/>
      <c r="J179" s="20" t="str">
        <f t="shared" si="2"/>
        <v/>
      </c>
    </row>
    <row r="180" spans="2:10" x14ac:dyDescent="0.35">
      <c r="B180" s="54" t="s">
        <v>211</v>
      </c>
      <c r="C180" s="51"/>
      <c r="D180" s="55"/>
      <c r="E180" s="51"/>
      <c r="F180" s="51"/>
      <c r="G180" s="56"/>
      <c r="H180" s="56"/>
      <c r="I180" s="55"/>
      <c r="J180" s="20" t="str">
        <f t="shared" si="2"/>
        <v/>
      </c>
    </row>
    <row r="181" spans="2:10" x14ac:dyDescent="0.35">
      <c r="B181" s="54" t="s">
        <v>212</v>
      </c>
      <c r="C181" s="51"/>
      <c r="D181" s="55"/>
      <c r="E181" s="51"/>
      <c r="F181" s="51"/>
      <c r="G181" s="56"/>
      <c r="H181" s="56"/>
      <c r="I181" s="55"/>
      <c r="J181" s="20" t="str">
        <f t="shared" si="2"/>
        <v/>
      </c>
    </row>
    <row r="182" spans="2:10" x14ac:dyDescent="0.35">
      <c r="B182" s="54" t="s">
        <v>213</v>
      </c>
      <c r="C182" s="51"/>
      <c r="D182" s="55"/>
      <c r="E182" s="51"/>
      <c r="F182" s="51"/>
      <c r="G182" s="56"/>
      <c r="H182" s="56"/>
      <c r="I182" s="55"/>
      <c r="J182" s="20" t="str">
        <f t="shared" si="2"/>
        <v/>
      </c>
    </row>
    <row r="183" spans="2:10" x14ac:dyDescent="0.35">
      <c r="B183" s="54" t="s">
        <v>214</v>
      </c>
      <c r="C183" s="51"/>
      <c r="D183" s="55"/>
      <c r="E183" s="51"/>
      <c r="F183" s="51"/>
      <c r="G183" s="56"/>
      <c r="H183" s="56"/>
      <c r="I183" s="55"/>
      <c r="J183" s="20" t="str">
        <f t="shared" si="2"/>
        <v/>
      </c>
    </row>
    <row r="184" spans="2:10" x14ac:dyDescent="0.35">
      <c r="B184" s="54" t="s">
        <v>215</v>
      </c>
      <c r="C184" s="51"/>
      <c r="D184" s="55"/>
      <c r="E184" s="51"/>
      <c r="F184" s="51"/>
      <c r="G184" s="56"/>
      <c r="H184" s="56"/>
      <c r="I184" s="55"/>
      <c r="J184" s="20" t="str">
        <f t="shared" si="2"/>
        <v/>
      </c>
    </row>
    <row r="185" spans="2:10" x14ac:dyDescent="0.35">
      <c r="B185" s="54" t="s">
        <v>216</v>
      </c>
      <c r="C185" s="51"/>
      <c r="D185" s="55"/>
      <c r="E185" s="51"/>
      <c r="F185" s="51"/>
      <c r="G185" s="56"/>
      <c r="H185" s="56"/>
      <c r="I185" s="55"/>
      <c r="J185" s="20" t="str">
        <f t="shared" si="2"/>
        <v/>
      </c>
    </row>
    <row r="186" spans="2:10" x14ac:dyDescent="0.35">
      <c r="B186" s="54" t="s">
        <v>217</v>
      </c>
      <c r="C186" s="51"/>
      <c r="D186" s="55"/>
      <c r="E186" s="51"/>
      <c r="F186" s="51"/>
      <c r="G186" s="56"/>
      <c r="H186" s="56"/>
      <c r="I186" s="55"/>
      <c r="J186" s="20" t="str">
        <f t="shared" si="2"/>
        <v/>
      </c>
    </row>
    <row r="187" spans="2:10" x14ac:dyDescent="0.35">
      <c r="B187" s="54" t="s">
        <v>218</v>
      </c>
      <c r="C187" s="51"/>
      <c r="D187" s="55"/>
      <c r="E187" s="51"/>
      <c r="F187" s="51"/>
      <c r="G187" s="56"/>
      <c r="H187" s="56"/>
      <c r="I187" s="55"/>
      <c r="J187" s="20" t="str">
        <f t="shared" si="2"/>
        <v/>
      </c>
    </row>
    <row r="188" spans="2:10" x14ac:dyDescent="0.35">
      <c r="B188" s="54" t="s">
        <v>219</v>
      </c>
      <c r="C188" s="51"/>
      <c r="D188" s="55"/>
      <c r="E188" s="51"/>
      <c r="F188" s="51"/>
      <c r="G188" s="56"/>
      <c r="H188" s="56"/>
      <c r="I188" s="55"/>
      <c r="J188" s="20" t="str">
        <f t="shared" si="2"/>
        <v/>
      </c>
    </row>
    <row r="189" spans="2:10" x14ac:dyDescent="0.35">
      <c r="B189" s="54" t="s">
        <v>220</v>
      </c>
      <c r="C189" s="51"/>
      <c r="D189" s="55"/>
      <c r="E189" s="51"/>
      <c r="F189" s="51"/>
      <c r="G189" s="56"/>
      <c r="H189" s="56"/>
      <c r="I189" s="55"/>
      <c r="J189" s="20" t="str">
        <f t="shared" ref="J189:J202" si="3">IF(F189="","",((IF(F189="NO HIGH RISK",(IF(AND(G189&lt;=140,H189&lt;=90),"CONTROLADO","NO CONTROLADO")),(IF(AND(G189&lt;=130,H189&lt;=90),"CONTROLADO","NO CONTROLADO"))))))</f>
        <v/>
      </c>
    </row>
    <row r="190" spans="2:10" x14ac:dyDescent="0.35">
      <c r="B190" s="54" t="s">
        <v>221</v>
      </c>
      <c r="C190" s="51"/>
      <c r="D190" s="55"/>
      <c r="E190" s="51"/>
      <c r="F190" s="51"/>
      <c r="G190" s="56"/>
      <c r="H190" s="56"/>
      <c r="I190" s="55"/>
      <c r="J190" s="20" t="str">
        <f t="shared" si="3"/>
        <v/>
      </c>
    </row>
    <row r="191" spans="2:10" x14ac:dyDescent="0.35">
      <c r="B191" s="54" t="s">
        <v>222</v>
      </c>
      <c r="C191" s="51"/>
      <c r="D191" s="55"/>
      <c r="E191" s="51"/>
      <c r="F191" s="51"/>
      <c r="G191" s="56"/>
      <c r="H191" s="56"/>
      <c r="I191" s="55"/>
      <c r="J191" s="20" t="str">
        <f t="shared" si="3"/>
        <v/>
      </c>
    </row>
    <row r="192" spans="2:10" x14ac:dyDescent="0.35">
      <c r="B192" s="54" t="s">
        <v>223</v>
      </c>
      <c r="C192" s="51"/>
      <c r="D192" s="55"/>
      <c r="E192" s="51"/>
      <c r="F192" s="51"/>
      <c r="G192" s="56"/>
      <c r="H192" s="56"/>
      <c r="I192" s="55"/>
      <c r="J192" s="20" t="str">
        <f t="shared" si="3"/>
        <v/>
      </c>
    </row>
    <row r="193" spans="2:10" x14ac:dyDescent="0.35">
      <c r="B193" s="54" t="s">
        <v>224</v>
      </c>
      <c r="C193" s="51"/>
      <c r="D193" s="55"/>
      <c r="E193" s="51"/>
      <c r="F193" s="51"/>
      <c r="G193" s="56"/>
      <c r="H193" s="56"/>
      <c r="I193" s="55"/>
      <c r="J193" s="20" t="str">
        <f t="shared" si="3"/>
        <v/>
      </c>
    </row>
    <row r="194" spans="2:10" x14ac:dyDescent="0.35">
      <c r="B194" s="54" t="s">
        <v>225</v>
      </c>
      <c r="C194" s="51"/>
      <c r="D194" s="55"/>
      <c r="E194" s="51"/>
      <c r="F194" s="51"/>
      <c r="G194" s="56"/>
      <c r="H194" s="56"/>
      <c r="I194" s="55"/>
      <c r="J194" s="20" t="str">
        <f t="shared" si="3"/>
        <v/>
      </c>
    </row>
    <row r="195" spans="2:10" x14ac:dyDescent="0.35">
      <c r="B195" s="54" t="s">
        <v>226</v>
      </c>
      <c r="C195" s="51"/>
      <c r="D195" s="55"/>
      <c r="E195" s="51"/>
      <c r="F195" s="51"/>
      <c r="G195" s="56"/>
      <c r="H195" s="56"/>
      <c r="I195" s="55"/>
      <c r="J195" s="20" t="str">
        <f t="shared" si="3"/>
        <v/>
      </c>
    </row>
    <row r="196" spans="2:10" x14ac:dyDescent="0.35">
      <c r="B196" s="54" t="s">
        <v>227</v>
      </c>
      <c r="C196" s="51"/>
      <c r="D196" s="55"/>
      <c r="E196" s="51"/>
      <c r="F196" s="51"/>
      <c r="G196" s="56"/>
      <c r="H196" s="56"/>
      <c r="I196" s="55"/>
      <c r="J196" s="20" t="str">
        <f t="shared" si="3"/>
        <v/>
      </c>
    </row>
    <row r="197" spans="2:10" x14ac:dyDescent="0.35">
      <c r="B197" s="54" t="s">
        <v>228</v>
      </c>
      <c r="C197" s="51"/>
      <c r="D197" s="55"/>
      <c r="E197" s="51"/>
      <c r="F197" s="51"/>
      <c r="G197" s="56"/>
      <c r="H197" s="56"/>
      <c r="I197" s="55"/>
      <c r="J197" s="20" t="str">
        <f t="shared" si="3"/>
        <v/>
      </c>
    </row>
    <row r="198" spans="2:10" x14ac:dyDescent="0.35">
      <c r="B198" s="54" t="s">
        <v>229</v>
      </c>
      <c r="C198" s="51"/>
      <c r="D198" s="55"/>
      <c r="E198" s="51"/>
      <c r="F198" s="51"/>
      <c r="G198" s="56"/>
      <c r="H198" s="56"/>
      <c r="I198" s="55"/>
      <c r="J198" s="20" t="str">
        <f t="shared" si="3"/>
        <v/>
      </c>
    </row>
    <row r="199" spans="2:10" x14ac:dyDescent="0.35">
      <c r="B199" s="54" t="s">
        <v>230</v>
      </c>
      <c r="C199" s="51"/>
      <c r="D199" s="55"/>
      <c r="E199" s="51"/>
      <c r="F199" s="51"/>
      <c r="G199" s="56"/>
      <c r="H199" s="56"/>
      <c r="I199" s="55"/>
      <c r="J199" s="20" t="str">
        <f t="shared" si="3"/>
        <v/>
      </c>
    </row>
    <row r="200" spans="2:10" x14ac:dyDescent="0.35">
      <c r="B200" s="54" t="s">
        <v>231</v>
      </c>
      <c r="C200" s="51"/>
      <c r="D200" s="55"/>
      <c r="E200" s="51"/>
      <c r="F200" s="51"/>
      <c r="G200" s="56"/>
      <c r="H200" s="56"/>
      <c r="I200" s="55"/>
      <c r="J200" s="20" t="str">
        <f t="shared" si="3"/>
        <v/>
      </c>
    </row>
    <row r="201" spans="2:10" x14ac:dyDescent="0.35">
      <c r="B201" s="54" t="s">
        <v>232</v>
      </c>
      <c r="C201" s="51"/>
      <c r="D201" s="55"/>
      <c r="E201" s="51"/>
      <c r="F201" s="51"/>
      <c r="G201" s="56"/>
      <c r="H201" s="56"/>
      <c r="I201" s="55"/>
      <c r="J201" s="20" t="str">
        <f t="shared" si="3"/>
        <v/>
      </c>
    </row>
    <row r="202" spans="2:10" x14ac:dyDescent="0.35">
      <c r="B202" s="54" t="s">
        <v>233</v>
      </c>
      <c r="C202" s="51"/>
      <c r="D202" s="55"/>
      <c r="E202" s="51"/>
      <c r="F202" s="51"/>
      <c r="G202" s="56"/>
      <c r="H202" s="56"/>
      <c r="I202" s="55"/>
      <c r="J202" s="20" t="str">
        <f t="shared" si="3"/>
        <v/>
      </c>
    </row>
  </sheetData>
  <sheetProtection algorithmName="SHA-512" hashValue="qetZWUl83B4ohtxSk7A8wKAw7qcUUhTqDO6jTwCNyOQPM5taEuguzK0947KGqt2GGJh0LyZ0/Ha4MMdKm5lrlQ==" saltValue="LI4sqUNl1hxU5d6BUP0ZEw==" spinCount="100000" sheet="1" objects="1" scenarios="1"/>
  <mergeCells count="3">
    <mergeCell ref="O3:O7"/>
    <mergeCell ref="P3:P7"/>
    <mergeCell ref="O1:P1"/>
  </mergeCells>
  <phoneticPr fontId="9" type="noConversion"/>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500-000000000000}">
          <x14:formula1>
            <xm:f>calculos!$J$11:$J$12</xm:f>
          </x14:formula1>
          <xm:sqref>F3:F202</xm:sqref>
        </x14:dataValidation>
        <x14:dataValidation type="list" allowBlank="1" showInputMessage="1" showErrorMessage="1" xr:uid="{00000000-0002-0000-0500-000001000000}">
          <x14:formula1>
            <xm:f>calculos!$L$11:$L$12</xm:f>
          </x14:formula1>
          <xm:sqref>E3:E202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5"/>
  <dimension ref="B1:N53"/>
  <sheetViews>
    <sheetView topLeftCell="C1" workbookViewId="0">
      <selection activeCell="L16" sqref="L16"/>
    </sheetView>
  </sheetViews>
  <sheetFormatPr baseColWidth="10" defaultColWidth="11.453125" defaultRowHeight="14.5" x14ac:dyDescent="0.35"/>
  <cols>
    <col min="2" max="2" width="15.36328125" bestFit="1" customWidth="1"/>
    <col min="3" max="3" width="11.6328125" bestFit="1" customWidth="1"/>
    <col min="7" max="7" width="10.90625" style="17"/>
    <col min="10" max="10" width="21.453125" customWidth="1"/>
    <col min="12" max="12" width="81.6328125" bestFit="1" customWidth="1"/>
    <col min="14" max="14" width="46.6328125" customWidth="1"/>
  </cols>
  <sheetData>
    <row r="1" spans="2:14" ht="15" thickBot="1" x14ac:dyDescent="0.4">
      <c r="B1" s="154" t="s">
        <v>9</v>
      </c>
      <c r="C1" s="155"/>
      <c r="F1" s="154" t="s">
        <v>10</v>
      </c>
      <c r="G1" s="155"/>
      <c r="J1" t="s">
        <v>11</v>
      </c>
      <c r="L1" t="s">
        <v>12</v>
      </c>
      <c r="N1" t="s">
        <v>5</v>
      </c>
    </row>
    <row r="2" spans="2:14" ht="15" thickBot="1" x14ac:dyDescent="0.4">
      <c r="B2" s="7" t="s">
        <v>13</v>
      </c>
      <c r="C2" s="7" t="s">
        <v>14</v>
      </c>
      <c r="F2" s="7" t="s">
        <v>13</v>
      </c>
      <c r="G2" s="15" t="s">
        <v>14</v>
      </c>
      <c r="J2" t="s">
        <v>274</v>
      </c>
      <c r="L2" t="s">
        <v>345</v>
      </c>
      <c r="N2" t="s">
        <v>346</v>
      </c>
    </row>
    <row r="3" spans="2:14" ht="15" thickBot="1" x14ac:dyDescent="0.4">
      <c r="B3" s="9" t="s">
        <v>15</v>
      </c>
      <c r="C3" s="9">
        <v>1</v>
      </c>
      <c r="F3" s="9" t="s">
        <v>15</v>
      </c>
      <c r="G3" s="16">
        <v>0.1</v>
      </c>
      <c r="J3" t="s">
        <v>324</v>
      </c>
      <c r="L3" t="s">
        <v>344</v>
      </c>
      <c r="N3" t="s">
        <v>347</v>
      </c>
    </row>
    <row r="4" spans="2:14" ht="15" thickBot="1" x14ac:dyDescent="0.4">
      <c r="B4" s="9" t="s">
        <v>15</v>
      </c>
      <c r="C4" s="9">
        <v>1</v>
      </c>
      <c r="F4" s="9" t="s">
        <v>15</v>
      </c>
      <c r="G4" s="16">
        <v>0.1</v>
      </c>
      <c r="L4" t="s">
        <v>343</v>
      </c>
      <c r="N4" t="s">
        <v>348</v>
      </c>
    </row>
    <row r="5" spans="2:14" ht="15" thickBot="1" x14ac:dyDescent="0.4">
      <c r="B5" s="9" t="s">
        <v>15</v>
      </c>
      <c r="C5" s="9">
        <v>1</v>
      </c>
      <c r="F5" s="9" t="s">
        <v>15</v>
      </c>
      <c r="G5" s="16">
        <v>0.1</v>
      </c>
    </row>
    <row r="6" spans="2:14" ht="15" thickBot="1" x14ac:dyDescent="0.4">
      <c r="B6" s="9" t="s">
        <v>15</v>
      </c>
      <c r="C6" s="9">
        <v>1</v>
      </c>
      <c r="F6" s="9" t="s">
        <v>15</v>
      </c>
      <c r="G6" s="16">
        <v>0.1</v>
      </c>
    </row>
    <row r="7" spans="2:14" ht="15" thickBot="1" x14ac:dyDescent="0.4">
      <c r="B7" s="9" t="s">
        <v>15</v>
      </c>
      <c r="C7" s="9">
        <v>1</v>
      </c>
      <c r="F7" s="9" t="s">
        <v>15</v>
      </c>
      <c r="G7" s="16">
        <v>0.1</v>
      </c>
    </row>
    <row r="8" spans="2:14" ht="15" thickBot="1" x14ac:dyDescent="0.4">
      <c r="B8" s="9" t="s">
        <v>15</v>
      </c>
      <c r="C8" s="9">
        <v>1</v>
      </c>
      <c r="F8" s="9" t="s">
        <v>15</v>
      </c>
      <c r="G8" s="16">
        <v>0.1</v>
      </c>
    </row>
    <row r="9" spans="2:14" ht="15" thickBot="1" x14ac:dyDescent="0.4">
      <c r="B9" s="9" t="s">
        <v>16</v>
      </c>
      <c r="C9" s="9">
        <v>1</v>
      </c>
      <c r="F9" s="9" t="s">
        <v>15</v>
      </c>
      <c r="G9" s="16">
        <v>0.1</v>
      </c>
    </row>
    <row r="10" spans="2:14" ht="15" thickBot="1" x14ac:dyDescent="0.4">
      <c r="B10" s="9" t="s">
        <v>16</v>
      </c>
      <c r="C10" s="9">
        <v>1</v>
      </c>
      <c r="F10" s="9" t="s">
        <v>15</v>
      </c>
      <c r="G10" s="16">
        <v>0.1</v>
      </c>
      <c r="J10" s="30" t="s">
        <v>25</v>
      </c>
      <c r="L10" t="s">
        <v>28</v>
      </c>
    </row>
    <row r="11" spans="2:14" ht="15" thickBot="1" x14ac:dyDescent="0.4">
      <c r="B11" s="9" t="s">
        <v>16</v>
      </c>
      <c r="C11" s="9">
        <v>1</v>
      </c>
      <c r="F11" s="9" t="s">
        <v>16</v>
      </c>
      <c r="G11" s="16">
        <v>0.1</v>
      </c>
      <c r="J11" t="s">
        <v>322</v>
      </c>
      <c r="L11" t="s">
        <v>349</v>
      </c>
    </row>
    <row r="12" spans="2:14" ht="15" thickBot="1" x14ac:dyDescent="0.4">
      <c r="B12" s="9" t="s">
        <v>16</v>
      </c>
      <c r="C12" s="9">
        <v>1</v>
      </c>
      <c r="F12" s="9" t="s">
        <v>16</v>
      </c>
      <c r="G12" s="16">
        <v>0.1</v>
      </c>
      <c r="J12" t="s">
        <v>323</v>
      </c>
      <c r="L12" t="s">
        <v>350</v>
      </c>
    </row>
    <row r="13" spans="2:14" ht="15" thickBot="1" x14ac:dyDescent="0.4">
      <c r="B13" s="9" t="s">
        <v>17</v>
      </c>
      <c r="C13" s="9">
        <v>1</v>
      </c>
      <c r="F13" s="9" t="s">
        <v>16</v>
      </c>
      <c r="G13" s="16">
        <v>0.1</v>
      </c>
    </row>
    <row r="14" spans="2:14" ht="15" thickBot="1" x14ac:dyDescent="0.4">
      <c r="B14" s="9" t="s">
        <v>17</v>
      </c>
      <c r="C14" s="9">
        <v>1</v>
      </c>
      <c r="F14" s="9" t="s">
        <v>16</v>
      </c>
      <c r="G14" s="16">
        <v>0.1</v>
      </c>
    </row>
    <row r="15" spans="2:14" ht="15" thickBot="1" x14ac:dyDescent="0.4">
      <c r="B15" s="9" t="s">
        <v>17</v>
      </c>
      <c r="C15" s="9">
        <v>1</v>
      </c>
      <c r="F15" s="9" t="s">
        <v>16</v>
      </c>
      <c r="G15" s="16">
        <v>0.1</v>
      </c>
    </row>
    <row r="16" spans="2:14" ht="15" thickBot="1" x14ac:dyDescent="0.4">
      <c r="B16" s="9" t="s">
        <v>17</v>
      </c>
      <c r="C16" s="9">
        <v>1</v>
      </c>
      <c r="F16" s="9" t="s">
        <v>16</v>
      </c>
      <c r="G16" s="16">
        <v>0.1</v>
      </c>
    </row>
    <row r="17" spans="2:7" ht="15" thickBot="1" x14ac:dyDescent="0.4">
      <c r="B17" s="9" t="s">
        <v>18</v>
      </c>
      <c r="C17" s="9">
        <v>1</v>
      </c>
      <c r="F17" s="9" t="s">
        <v>16</v>
      </c>
      <c r="G17" s="16">
        <v>0.1</v>
      </c>
    </row>
    <row r="18" spans="2:7" ht="15" thickBot="1" x14ac:dyDescent="0.4">
      <c r="B18" s="9" t="s">
        <v>18</v>
      </c>
      <c r="C18" s="9">
        <v>1</v>
      </c>
      <c r="F18" s="9" t="s">
        <v>16</v>
      </c>
      <c r="G18" s="16">
        <v>0.1</v>
      </c>
    </row>
    <row r="19" spans="2:7" ht="15" thickBot="1" x14ac:dyDescent="0.4">
      <c r="B19" s="9" t="s">
        <v>18</v>
      </c>
      <c r="C19" s="9">
        <v>1</v>
      </c>
      <c r="F19" s="9" t="s">
        <v>17</v>
      </c>
      <c r="G19" s="16">
        <v>0.1</v>
      </c>
    </row>
    <row r="20" spans="2:7" ht="15" thickBot="1" x14ac:dyDescent="0.4">
      <c r="B20" s="9" t="s">
        <v>18</v>
      </c>
      <c r="C20" s="9">
        <v>1</v>
      </c>
      <c r="F20" s="9" t="s">
        <v>17</v>
      </c>
      <c r="G20" s="16">
        <v>0.1</v>
      </c>
    </row>
    <row r="21" spans="2:7" ht="15" thickBot="1" x14ac:dyDescent="0.4">
      <c r="B21" s="9" t="s">
        <v>8</v>
      </c>
      <c r="C21" s="9">
        <v>1</v>
      </c>
      <c r="F21" s="9" t="s">
        <v>17</v>
      </c>
      <c r="G21" s="16">
        <v>0.1</v>
      </c>
    </row>
    <row r="22" spans="2:7" ht="15" thickBot="1" x14ac:dyDescent="0.4">
      <c r="B22" s="9" t="s">
        <v>8</v>
      </c>
      <c r="C22" s="9">
        <v>1</v>
      </c>
      <c r="F22" s="9" t="s">
        <v>17</v>
      </c>
      <c r="G22" s="16">
        <v>0.1</v>
      </c>
    </row>
    <row r="23" spans="2:7" ht="15" thickBot="1" x14ac:dyDescent="0.4">
      <c r="B23" s="9" t="s">
        <v>8</v>
      </c>
      <c r="C23" s="9">
        <v>1</v>
      </c>
      <c r="F23" s="9" t="s">
        <v>17</v>
      </c>
      <c r="G23" s="16">
        <v>0.1</v>
      </c>
    </row>
    <row r="24" spans="2:7" ht="15" thickBot="1" x14ac:dyDescent="0.4">
      <c r="B24" s="14">
        <f>100/C24</f>
        <v>4.7619047619047619</v>
      </c>
      <c r="C24" s="10">
        <v>21</v>
      </c>
      <c r="F24" s="9" t="s">
        <v>17</v>
      </c>
      <c r="G24" s="16">
        <v>0.1</v>
      </c>
    </row>
    <row r="25" spans="2:7" ht="15" thickBot="1" x14ac:dyDescent="0.4">
      <c r="B25" s="33">
        <f>SUM('1. Maturity Index'!I6:I22)</f>
        <v>19.788095238095242</v>
      </c>
      <c r="C25" s="11" cm="1">
        <f t="array" ref="C25">SUM(('1. Maturity Index'!I6:I22)/100)*B24</f>
        <v>0.94229024943310657</v>
      </c>
      <c r="F25" s="9" t="s">
        <v>17</v>
      </c>
      <c r="G25" s="16">
        <v>0.1</v>
      </c>
    </row>
    <row r="26" spans="2:7" ht="15" thickBot="1" x14ac:dyDescent="0.4">
      <c r="B26" s="7" t="s">
        <v>19</v>
      </c>
      <c r="C26" s="8">
        <f>C25*PI()</f>
        <v>2.9602921251683414</v>
      </c>
      <c r="F26" s="9" t="s">
        <v>17</v>
      </c>
      <c r="G26" s="16">
        <v>0.1</v>
      </c>
    </row>
    <row r="27" spans="2:7" ht="15" thickBot="1" x14ac:dyDescent="0.4">
      <c r="F27" s="9" t="s">
        <v>18</v>
      </c>
      <c r="G27" s="16">
        <v>0.1</v>
      </c>
    </row>
    <row r="28" spans="2:7" ht="15" thickBot="1" x14ac:dyDescent="0.4">
      <c r="F28" s="9" t="s">
        <v>18</v>
      </c>
      <c r="G28" s="16">
        <v>0.1</v>
      </c>
    </row>
    <row r="29" spans="2:7" ht="15" thickBot="1" x14ac:dyDescent="0.4">
      <c r="F29" s="9" t="s">
        <v>18</v>
      </c>
      <c r="G29" s="16">
        <v>0.1</v>
      </c>
    </row>
    <row r="30" spans="2:7" ht="15" thickBot="1" x14ac:dyDescent="0.4">
      <c r="F30" s="9" t="s">
        <v>18</v>
      </c>
      <c r="G30" s="16">
        <v>0.1</v>
      </c>
    </row>
    <row r="31" spans="2:7" ht="15" thickBot="1" x14ac:dyDescent="0.4">
      <c r="B31" s="5"/>
      <c r="C31" s="5" t="s">
        <v>20</v>
      </c>
      <c r="D31" s="5" t="s">
        <v>21</v>
      </c>
      <c r="F31" s="9" t="s">
        <v>18</v>
      </c>
      <c r="G31" s="16">
        <v>0.1</v>
      </c>
    </row>
    <row r="32" spans="2:7" ht="15" thickBot="1" x14ac:dyDescent="0.4">
      <c r="B32" s="5" t="s">
        <v>22</v>
      </c>
      <c r="C32" s="6">
        <v>0</v>
      </c>
      <c r="D32" s="6">
        <v>0</v>
      </c>
      <c r="F32" s="9" t="s">
        <v>18</v>
      </c>
      <c r="G32" s="16">
        <v>0.1</v>
      </c>
    </row>
    <row r="33" spans="2:7" ht="15" thickBot="1" x14ac:dyDescent="0.4">
      <c r="B33" s="5" t="s">
        <v>23</v>
      </c>
      <c r="C33" s="6">
        <f>COS(C26)*-1</f>
        <v>0.98361002778144557</v>
      </c>
      <c r="D33" s="6">
        <f>SIN(C26)</f>
        <v>0.18030893834689388</v>
      </c>
      <c r="F33" s="9" t="s">
        <v>18</v>
      </c>
      <c r="G33" s="16">
        <v>0.1</v>
      </c>
    </row>
    <row r="34" spans="2:7" ht="15" thickBot="1" x14ac:dyDescent="0.4">
      <c r="F34" s="9" t="s">
        <v>18</v>
      </c>
      <c r="G34" s="16">
        <v>0.1</v>
      </c>
    </row>
    <row r="35" spans="2:7" ht="15" thickBot="1" x14ac:dyDescent="0.4">
      <c r="F35" s="9" t="s">
        <v>8</v>
      </c>
      <c r="G35" s="16">
        <v>0.1</v>
      </c>
    </row>
    <row r="36" spans="2:7" ht="15" thickBot="1" x14ac:dyDescent="0.4">
      <c r="B36" s="5" t="s">
        <v>24</v>
      </c>
      <c r="C36" s="12">
        <v>0.21</v>
      </c>
      <c r="D36" s="13"/>
      <c r="F36" s="9" t="s">
        <v>8</v>
      </c>
      <c r="G36" s="16">
        <v>0.1</v>
      </c>
    </row>
    <row r="37" spans="2:7" ht="15" thickBot="1" x14ac:dyDescent="0.4">
      <c r="F37" s="9" t="s">
        <v>8</v>
      </c>
      <c r="G37" s="16">
        <v>0.1</v>
      </c>
    </row>
    <row r="38" spans="2:7" ht="15" thickBot="1" x14ac:dyDescent="0.4">
      <c r="F38" s="9" t="s">
        <v>8</v>
      </c>
      <c r="G38" s="16">
        <v>0.1</v>
      </c>
    </row>
    <row r="39" spans="2:7" ht="15" thickBot="1" x14ac:dyDescent="0.4">
      <c r="F39" s="9" t="s">
        <v>8</v>
      </c>
      <c r="G39" s="16">
        <v>0.1</v>
      </c>
    </row>
    <row r="40" spans="2:7" ht="15" thickBot="1" x14ac:dyDescent="0.4">
      <c r="F40" s="9" t="s">
        <v>8</v>
      </c>
      <c r="G40" s="16">
        <v>0.1</v>
      </c>
    </row>
    <row r="41" spans="2:7" ht="15" thickBot="1" x14ac:dyDescent="0.4">
      <c r="F41" s="9" t="s">
        <v>8</v>
      </c>
      <c r="G41" s="16">
        <v>0.1</v>
      </c>
    </row>
    <row r="42" spans="2:7" ht="15" thickBot="1" x14ac:dyDescent="0.4">
      <c r="F42" s="9" t="s">
        <v>8</v>
      </c>
      <c r="G42" s="16">
        <v>0.1</v>
      </c>
    </row>
    <row r="43" spans="2:7" ht="15" thickBot="1" x14ac:dyDescent="0.4">
      <c r="F43" s="14">
        <v>8.3330000000000002</v>
      </c>
      <c r="G43" s="10">
        <v>4</v>
      </c>
    </row>
    <row r="44" spans="2:7" ht="15" thickBot="1" x14ac:dyDescent="0.4">
      <c r="F44" s="8">
        <f>SUM('4. Performance Index'!$N$7:$N$9)</f>
        <v>0</v>
      </c>
      <c r="G44" s="18" cm="1">
        <f t="array" ref="G44">SUM(('4. Performance Index'!$N$7:$N$9)/100)*F43</f>
        <v>0</v>
      </c>
    </row>
    <row r="45" spans="2:7" ht="15" thickBot="1" x14ac:dyDescent="0.4">
      <c r="F45" s="7" t="s">
        <v>19</v>
      </c>
      <c r="G45" s="8">
        <f>G44*PI()</f>
        <v>0</v>
      </c>
    </row>
    <row r="49" spans="6:8" x14ac:dyDescent="0.35">
      <c r="F49" s="5"/>
      <c r="G49" s="5" t="s">
        <v>20</v>
      </c>
      <c r="H49" s="5" t="s">
        <v>21</v>
      </c>
    </row>
    <row r="50" spans="6:8" x14ac:dyDescent="0.35">
      <c r="F50" s="5" t="s">
        <v>22</v>
      </c>
      <c r="G50" s="6">
        <v>0</v>
      </c>
      <c r="H50" s="6">
        <v>0</v>
      </c>
    </row>
    <row r="51" spans="6:8" x14ac:dyDescent="0.35">
      <c r="F51" s="5" t="s">
        <v>23</v>
      </c>
      <c r="G51" s="6">
        <f>COS(G45)*-1</f>
        <v>-1</v>
      </c>
      <c r="H51" s="6">
        <f>SIN(G45)</f>
        <v>0</v>
      </c>
    </row>
    <row r="53" spans="6:8" x14ac:dyDescent="0.35">
      <c r="F53" s="5" t="s">
        <v>24</v>
      </c>
      <c r="G53" s="19">
        <f>F44/3</f>
        <v>0</v>
      </c>
    </row>
  </sheetData>
  <mergeCells count="2">
    <mergeCell ref="B1:C1"/>
    <mergeCell ref="F1:G1"/>
  </mergeCells>
  <pageMargins left="0.7" right="0.7" top="0.75" bottom="0.75" header="0.3" footer="0.3"/>
  <tableParts count="5">
    <tablePart r:id="rId1"/>
    <tablePart r:id="rId2"/>
    <tablePart r:id="rId3"/>
    <tablePart r:id="rId4"/>
    <tablePart r:id="rId5"/>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activity xmlns="bab85954-e11a-492f-a597-6727ca46df6a"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C70B83193C7EB4488DBD790E42E8D61" ma:contentTypeVersion="15" ma:contentTypeDescription="Create a new document." ma:contentTypeScope="" ma:versionID="48b04d6f1567736c61cfd460d40be5d0">
  <xsd:schema xmlns:xsd="http://www.w3.org/2001/XMLSchema" xmlns:xs="http://www.w3.org/2001/XMLSchema" xmlns:p="http://schemas.microsoft.com/office/2006/metadata/properties" xmlns:ns3="bab85954-e11a-492f-a597-6727ca46df6a" xmlns:ns4="d1c1a8fb-ee19-49d1-a944-f6abf8bb8169" targetNamespace="http://schemas.microsoft.com/office/2006/metadata/properties" ma:root="true" ma:fieldsID="aec805a09be0d4771a2a708dbea04a85" ns3:_="" ns4:_="">
    <xsd:import namespace="bab85954-e11a-492f-a597-6727ca46df6a"/>
    <xsd:import namespace="d1c1a8fb-ee19-49d1-a944-f6abf8bb8169"/>
    <xsd:element name="properties">
      <xsd:complexType>
        <xsd:sequence>
          <xsd:element name="documentManagement">
            <xsd:complexType>
              <xsd:all>
                <xsd:element ref="ns3:MediaServiceMetadata" minOccurs="0"/>
                <xsd:element ref="ns3:MediaServiceFastMetadata" minOccurs="0"/>
                <xsd:element ref="ns3:_activity" minOccurs="0"/>
                <xsd:element ref="ns4:SharedWithUsers" minOccurs="0"/>
                <xsd:element ref="ns4:SharedWithDetails" minOccurs="0"/>
                <xsd:element ref="ns4:SharingHintHash" minOccurs="0"/>
                <xsd:element ref="ns3:MediaServiceDateTaken" minOccurs="0"/>
                <xsd:element ref="ns3:MediaServiceObjectDetectorVersions" minOccurs="0"/>
                <xsd:element ref="ns3:MediaServiceAutoTags" minOccurs="0"/>
                <xsd:element ref="ns3:MediaLengthInSeconds" minOccurs="0"/>
                <xsd:element ref="ns3:MediaServiceOCR" minOccurs="0"/>
                <xsd:element ref="ns3:MediaServiceGenerationTime" minOccurs="0"/>
                <xsd:element ref="ns3:MediaServiceEventHashCode" minOccurs="0"/>
                <xsd:element ref="ns3:MediaServiceSystemTag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ab85954-e11a-492f-a597-6727ca46df6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activity" ma:index="10" nillable="true" ma:displayName="_activity" ma:hidden="true" ma:internalName="_activity">
      <xsd:simpleType>
        <xsd:restriction base="dms:Note"/>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ystemTags" ma:index="21" nillable="true" ma:displayName="MediaServiceSystemTags" ma:hidden="true" ma:internalName="MediaServiceSystemTags" ma:readOnly="true">
      <xsd:simpleType>
        <xsd:restriction base="dms:Note"/>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1c1a8fb-ee19-49d1-a944-f6abf8bb8169" elementFormDefault="qualified">
    <xsd:import namespace="http://schemas.microsoft.com/office/2006/documentManagement/types"/>
    <xsd:import namespace="http://schemas.microsoft.com/office/infopath/2007/PartnerControls"/>
    <xsd:element name="SharedWithUsers" ma:index="1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2" nillable="true" ma:displayName="Shared With Details" ma:internalName="SharedWithDetails" ma:readOnly="true">
      <xsd:simpleType>
        <xsd:restriction base="dms:Note">
          <xsd:maxLength value="255"/>
        </xsd:restriction>
      </xsd:simpleType>
    </xsd:element>
    <xsd:element name="SharingHintHash" ma:index="13"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813C6A4-EAAC-4CDF-84CF-587D01BC177E}">
  <ds:schemaRefs>
    <ds:schemaRef ds:uri="http://purl.org/dc/dcmitype/"/>
    <ds:schemaRef ds:uri="http://purl.org/dc/terms/"/>
    <ds:schemaRef ds:uri="http://schemas.microsoft.com/office/2006/metadata/properties"/>
    <ds:schemaRef ds:uri="http://schemas.microsoft.com/office/2006/documentManagement/types"/>
    <ds:schemaRef ds:uri="bab85954-e11a-492f-a597-6727ca46df6a"/>
    <ds:schemaRef ds:uri="http://www.w3.org/XML/1998/namespace"/>
    <ds:schemaRef ds:uri="http://schemas.microsoft.com/office/infopath/2007/PartnerControls"/>
    <ds:schemaRef ds:uri="http://schemas.openxmlformats.org/package/2006/metadata/core-properties"/>
    <ds:schemaRef ds:uri="d1c1a8fb-ee19-49d1-a944-f6abf8bb8169"/>
    <ds:schemaRef ds:uri="http://purl.org/dc/elements/1.1/"/>
  </ds:schemaRefs>
</ds:datastoreItem>
</file>

<file path=customXml/itemProps2.xml><?xml version="1.0" encoding="utf-8"?>
<ds:datastoreItem xmlns:ds="http://schemas.openxmlformats.org/officeDocument/2006/customXml" ds:itemID="{E4B56234-4402-4DFD-B494-183F1B0BF54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ab85954-e11a-492f-a597-6727ca46df6a"/>
    <ds:schemaRef ds:uri="d1c1a8fb-ee19-49d1-a944-f6abf8bb816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DDA1284E-5066-4E66-AC46-F35E9144DBC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2</vt:i4>
      </vt:variant>
    </vt:vector>
  </HeadingPairs>
  <TitlesOfParts>
    <vt:vector size="9" baseType="lpstr">
      <vt:lpstr>INSTRUCTIONS</vt:lpstr>
      <vt:lpstr>1. Maturity Index</vt:lpstr>
      <vt:lpstr>2.Feasibility Scale</vt:lpstr>
      <vt:lpstr>3. Acceptability Scale</vt:lpstr>
      <vt:lpstr>4. Performance Index</vt:lpstr>
      <vt:lpstr>5. Clinical Records Control</vt:lpstr>
      <vt:lpstr>calculos</vt:lpstr>
      <vt:lpstr>'4. Performance Index'!_Hlk174442753</vt:lpstr>
      <vt:lpstr>MAN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HEARTS</dc:creator>
  <cp:keywords/>
  <dc:description/>
  <cp:lastModifiedBy>Rodriguez, Libardo (OS-)</cp:lastModifiedBy>
  <cp:revision/>
  <dcterms:created xsi:type="dcterms:W3CDTF">2023-06-13T21:56:53Z</dcterms:created>
  <dcterms:modified xsi:type="dcterms:W3CDTF">2025-01-14T18:01:03Z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0x0101004C70B83193C7EB4488DBD790E42E8D61</vt:lpwstr>
  </property>
</Properties>
</file>